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160" tabRatio="641" activeTab="6"/>
  </bookViews>
  <sheets>
    <sheet name="Furniture Work BOQ" sheetId="5" r:id="rId1"/>
    <sheet name="Curtain" sheetId="6" r:id="rId2"/>
    <sheet name="Incinerator" sheetId="7" r:id="rId3"/>
    <sheet name="4) R4- Civil Work- " sheetId="8" r:id="rId4"/>
    <sheet name="5) R4- Indoor &amp; Outdoor Sport" sheetId="10" r:id="rId5"/>
    <sheet name="6) R4-Auditorium-Interior" sheetId="11" r:id="rId6"/>
    <sheet name="7) R4-Stage Craft" sheetId="12" r:id="rId7"/>
  </sheets>
  <definedNames>
    <definedName name="_xlnm.Print_Area" localSheetId="0">'Furniture Work BOQ'!$A$1:$F$93</definedName>
    <definedName name="_xlnm.Print_Titles" localSheetId="0">'Furniture Work BOQ'!$2:$2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2" i="10" l="1"/>
  <c r="A42" i="10"/>
  <c r="A44" i="10" s="1"/>
  <c r="A46" i="10" s="1"/>
  <c r="C34" i="8"/>
  <c r="C14" i="8"/>
  <c r="C12" i="8"/>
  <c r="C11" i="8"/>
  <c r="C10" i="8"/>
  <c r="C9" i="8"/>
  <c r="C8" i="8"/>
  <c r="C7" i="8"/>
  <c r="C6" i="8"/>
  <c r="C5" i="8"/>
  <c r="C5" i="7" l="1"/>
  <c r="C18" i="6"/>
  <c r="C17" i="6"/>
  <c r="C16" i="6"/>
  <c r="C15" i="6"/>
  <c r="C14" i="6"/>
  <c r="C13" i="6"/>
  <c r="C10" i="6"/>
  <c r="C9" i="6"/>
  <c r="C8" i="6"/>
  <c r="C7" i="6"/>
  <c r="C6" i="6"/>
  <c r="C5" i="6"/>
  <c r="B67" i="5" l="1"/>
  <c r="B90" i="5"/>
  <c r="B71" i="5" l="1"/>
  <c r="B27" i="5"/>
  <c r="B7" i="5"/>
  <c r="B81" i="5"/>
  <c r="B77" i="5"/>
  <c r="B25" i="5"/>
  <c r="B12" i="5"/>
  <c r="B18" i="5"/>
  <c r="B19" i="5"/>
  <c r="B37" i="5"/>
  <c r="B6" i="5"/>
  <c r="B5" i="5" l="1"/>
  <c r="B53" i="5" l="1"/>
  <c r="B10" i="5"/>
  <c r="B51" i="5"/>
  <c r="B48" i="5"/>
  <c r="B47" i="5"/>
  <c r="B50" i="5"/>
  <c r="B24" i="5"/>
  <c r="B33" i="5"/>
  <c r="B30" i="5"/>
  <c r="B29" i="5"/>
  <c r="B17" i="5"/>
  <c r="B15" i="5"/>
  <c r="B72" i="5"/>
  <c r="B22" i="5"/>
  <c r="B26" i="5"/>
  <c r="B20" i="5"/>
  <c r="B23" i="5"/>
  <c r="B21" i="5"/>
  <c r="B9" i="5"/>
  <c r="B8" i="5"/>
  <c r="B4" i="5"/>
  <c r="B3" i="5"/>
  <c r="B54" i="5" l="1"/>
  <c r="B43" i="5"/>
  <c r="B42" i="5"/>
</calcChain>
</file>

<file path=xl/sharedStrings.xml><?xml version="1.0" encoding="utf-8"?>
<sst xmlns="http://schemas.openxmlformats.org/spreadsheetml/2006/main" count="589" uniqueCount="357">
  <si>
    <t>Sr. No.</t>
  </si>
  <si>
    <t>No.</t>
  </si>
  <si>
    <t>Unit</t>
  </si>
  <si>
    <t>Rate</t>
  </si>
  <si>
    <t>Amount</t>
  </si>
  <si>
    <t>Sq.M.</t>
  </si>
  <si>
    <t>Nos.</t>
  </si>
  <si>
    <t>Sq.m.</t>
  </si>
  <si>
    <t>Providing &amp; fixing 8 Seater Dining Table Sets as per detailed drwaing and specification and approve by architect/clinet etc. complete.</t>
  </si>
  <si>
    <t>TOTAL AMOUNT</t>
  </si>
  <si>
    <t>DESK  : Providing and fixing MS structure of 38mmx38mmx3mm Square tube of grid 600x1200 c/c in fabrication and fixing BWR 303 Plywood structure of 19mm at top and , 12mm in vertical with the help of self tapping screw vertical portion is finished in 1mm thick laminate at all perifery and at top 6mm thick wooden flooring will be fix as specified by architect/client  as indicated.All material shall be of approved make. All works complete as per the drawing/ Image, technical specification and direction of the Engineer</t>
  </si>
  <si>
    <t xml:space="preserve">Providing &amp; fixing open storage for students Size 1200X900X400MM,Non toxic modular storage in 25 mmm thick pre laminated MDF board with edge Banding tape etc. Completed as per detail drawing ,  designing and approved by Architect . </t>
  </si>
  <si>
    <t>Platform  : Providing and fixing MS structure of 38mmx38mmx3mm Square tube of grid 600x1200 c/c in fabrication including with 2 coat of oil paint and fixing BWR 303 Plywood structure of 19mm at top and , 12mm in vertical with the help of self tapping screw vertical portion is finished in 1mm thick laminate at all perifery and at top 6mm thick wooden flooring shall be fix as specified by architect as per detail drawing &amp; designe etc. complete.All material shall be of approved make. All works complete as per the drawing/ Image, technical specification and direction of the Engineer</t>
  </si>
  <si>
    <r>
      <rPr>
        <b/>
        <sz val="11"/>
        <rFont val="Calibri"/>
        <family val="2"/>
        <scheme val="minor"/>
      </rPr>
      <t>Glass Partition :</t>
    </r>
    <r>
      <rPr>
        <sz val="11"/>
        <rFont val="Calibri"/>
        <family val="2"/>
        <scheme val="minor"/>
      </rPr>
      <t xml:space="preserve">Providing and fixing in position Full height 12 mm thick toughened  glass partition using  approved make customised toughned  glass, glass partition fix upto ceiling by19 mm thick BWR 303  ply boxing to hold glass at top in aluminium  glazing profile &amp; Aluminum in glazing profile  bottom side of approved make as per Architect/Client's instruction and as per detail drawing. Fixed panels of 12mm thick customized  clear toughened glass, edge polished  fixing  with necessary cutting of glass as per  drawing &amp; specifications  including providing and fixing EPDM quality rubber for aluminum sections / filling transparent neutral cure glazed  &amp; metal silicon sealant of approved make on the periphery of the glass &amp; wood/Ply  etc Each glass panel secured to the 19 mm thick BWR 303  ply box at top and C -Channel at  floor.Item includes all necessary fitting / fixing etc. complete as per drawing, approval and instructions of the Architect/Client. sample mock shall be approved from Architect/Client. </t>
    </r>
  </si>
  <si>
    <t>PROPOSED INTERIOR WORK OF "SAI BABA EDUCATIONAL CAMPUS" AT GAT NO. : 183, NIMGAON KORHALE, TAL. : RAHTA, DIST. : AHEMADNAGAR. FOR SHRI SAI BABA SANSTHAN TRUST SHIRDI.</t>
  </si>
  <si>
    <t>Supply &amp; Installation of Designer Metal Single door covered with Preformed textured RIGID PVC
coated GI sheet:- Door Size : 750mm X 2400mm
With door hinges and locking arrangements and both way handle. Prepare with rigid thermo fused film
metal panels. Specification: 0.6mm thick Metal panel sheets, cavity filled with honeycomb inside adequate
quantity. Material of the partition and that of metal door will remain the same.</t>
  </si>
  <si>
    <t xml:space="preserve">Nos. </t>
  </si>
  <si>
    <t>Supply &amp; Installation of Printed/Perforated Image on Metal Paneling
1) The Panelling shall have the same specifications as that of Modular Rigid PVC Metal Panelling
However in addition to it the surface tile shall be digitally printed. Graphics shall be approved by the End
User.
2) Digital printing on modular metal Panelling.</t>
  </si>
  <si>
    <t>Supply &amp; Installation of Under- Deck Insulation</t>
  </si>
  <si>
    <r>
      <rPr>
        <b/>
        <sz val="11"/>
        <rFont val="Calibri"/>
        <family val="2"/>
        <scheme val="minor"/>
      </rPr>
      <t>Supply &amp; Installation of Acoustic Metal Partition</t>
    </r>
    <r>
      <rPr>
        <sz val="11"/>
        <rFont val="Calibri"/>
        <family val="2"/>
        <scheme val="minor"/>
      </rPr>
      <t xml:space="preserve">
1) The material of construction shall remain the same as per Acoustic Metal Panelling however in partition
the cladding shall be done on either side of the section/grid work.
2) The Metal Partition system shall be RoHS certified (from UL / Intertek) to ensure restriction of
hazardous substance so that the final product does not contaminate the environment. Valid RoHS
certificate (from UL / Intertek) to be submitted along with the technical Bid.
3) The proposed partition tiles shall be tested and certified as Class A as per ASTM E84 (from
UL/Intertek) for surface spread of flame and smoke generation. This is mandatory to ensure that the
materials used in the interiors do not provoke fire. Valid certificate to be submitted along with the technical
bid.
4) Sound transmission class (STC) value of 35 for Wall Panelling &amp; Partition. (According to IS: 9901 (Part
III) – 1981, DIN 52210 Part IV- 1984, ISO:140(Part III) -1995, test report from reputed agency to be
submitted along with the technical Bid.
5) Safety of user is a high concern area therefore panelling/partition must be seismically tested and
qualified for zone 5 vibrations. The test must be carried out by authorized government agency. Certificate
to be submitted along with the technical bid.
6) Overall system thickness for partition shall be 70mm to 120mm.</t>
    </r>
  </si>
  <si>
    <r>
      <rPr>
        <b/>
        <sz val="11"/>
        <rFont val="Calibri"/>
        <family val="2"/>
        <scheme val="minor"/>
      </rPr>
      <t>Supply &amp; Installation of Modular Fabric Panelling</t>
    </r>
    <r>
      <rPr>
        <sz val="11"/>
        <rFont val="Calibri"/>
        <family val="2"/>
        <scheme val="minor"/>
      </rPr>
      <t xml:space="preserve">
Fabric Paneling made up of 1150X750mm fitted in auditorium areas as per the acoustical requirement.
Fabric Make: Sprint from Camira or Equivalent. The fabric tile shall have modular metal base and must be
interchangeable with other perforated PVC metal cladding tiles. The Structure shall remain same as of
Acoustic Metal panelling.</t>
    </r>
  </si>
  <si>
    <r>
      <rPr>
        <b/>
        <sz val="11"/>
        <rFont val="Calibri"/>
        <family val="2"/>
        <scheme val="minor"/>
      </rPr>
      <t>Supply &amp; Installation of Acoustic Metal Paneling</t>
    </r>
    <r>
      <rPr>
        <sz val="11"/>
        <rFont val="Calibri"/>
        <family val="2"/>
        <scheme val="minor"/>
      </rPr>
      <t xml:space="preserve">
1) Factory made removable type self inter lockable metal panels with front sheet of Preformed Textured
Hot dip galvanized sheet with rigid polyvinylchloride (PVC) film on one side and on the other side a coating
to avoid rust (sheet thickness 0.6mm &amp; PVC Coating atleast 0.11mm). The back cover of the panel shall
be made up of 0.6mm thick CRCA/GI sheet of approved colour. The panelling design shall comprise of
specially designed combination of perforated and non-perforated panels through CNC laser Cutting,
bending &amp; punching. Panels shall be designed to achieve shape and design as per the design consultant
and shall be fixed using CRCA/GI hook fitting on structure. Overall system thickness for panelling shall be
60mm to 90mm and for partition shall be 70mm to 120mm.
2) Tiles Perforation – UL Audit certified design feature on modular wall panelling tile having clean
perforations and providing smooth finish on front fascia of tiles. The tile shall have 5000 holes per square
feet on front side of the tile. Valid UL audit certificate to be submitted along with the technical bid.
3) Sound transmission class (STC) value of 35 for Wall Panelling &amp; Partition. (According to IS: 9901 (Part
III) – 1981, DIN 52210 Part IV- 1984, ISO:140(Part III) -1995, test report from reputed agency to be
submitted along with the technical bid.
4) Safety of User is a high concern area therefore panelling must be seismically tested and qualified for
zone 5 vibrations. The test must be carried out by authorized government agency. Certificate to be
submitted along with the technical Bid.
5) UL Audit Certified design feature of Load bearing capacity of Panelling - Panelling structure shall have
load carrying capacity of 300 Kg to hold any display unit on clamp having minimum length of 750mm. Valid
UL audit Certificate to be submitted along with the technical Bid.
6) The Metal Panelling system shall be RoHS certified (from UL / Intertek) to ensure restriction of
hazardous substance so that the final product does not contaminate the environment. Valid RoHS
certificate to be submitted along with the technical Bid.
7) The proposed Metal panelling tiles shall be tested and certified as Class A as per ASTM E84 (from
UL/Intertek) for surface spread of flame and smoke generation. This is mandatory to ensure that the
materials used in the interiors do not provoke fire. Valid certificate to be submitted along with the technical
Bid.
8) UL Audit Certified design feature of Modular wall Panelling tile having secure locking arrangement for
equidistant mounting. Locking arrangement shall enable easy replacement without using any tool within 20
seconds. The feature shall provide easy flexibility of locking all tiles in one column through gravity. Valid
UL audit Certificate to be submitted along with the technical Bid.</t>
    </r>
  </si>
  <si>
    <r>
      <rPr>
        <b/>
        <sz val="11"/>
        <rFont val="Calibri"/>
        <family val="2"/>
        <scheme val="minor"/>
      </rPr>
      <t xml:space="preserve"> METAL STORAGE WITH GLASS DOOR 900W X 450D X 2015H</t>
    </r>
    <r>
      <rPr>
        <sz val="11"/>
        <rFont val="Calibri"/>
        <family val="2"/>
        <scheme val="minor"/>
      </rPr>
      <t xml:space="preserve">
The Storages is knock down are made up of CRCA having shelves. The storage has equally divided shelves. Each storage door system has an indivial locking mechanism pre-fitted to it. The top of the Storage is made up of 0.8 mm thick CRCA duly powder coated to aproved finish. The caracass and shelf are made up of 0.8mm (18 GAUGE) CRCA Duly Powder Coated. The skirting is made up CRCA duly powder coated to the approved finish. The shelf comes with a stiffner with a
thickness of 15mm duly tested for 40Kg UDL. The doors are made of 0.8mm thick CRCA with stiffeners for support. The powder coating is of 60-80 microns.</t>
    </r>
  </si>
  <si>
    <t xml:space="preserve">SPECIFICATION </t>
  </si>
  <si>
    <r>
      <t>Admin Chairs- fixed T armrest, Synchro 1, Nylon base, Nylon castor
T</t>
    </r>
    <r>
      <rPr>
        <sz val="11"/>
        <rFont val="Calibri"/>
        <family val="2"/>
        <scheme val="minor"/>
      </rPr>
      <t>he cushioned seat assembly shall consists of moulded polyurethane foam upholstered with fabric. The foam is assembled over a 12mm thick hot pressed plywood . The back shall made up of two piece injection moulded frame. The inner frame shall be upholstered with mesh fabric and mounted on the main assembly. Size of back shall be (W)-46 cm, (H)-55 cm &amp; size of seat shall be (W)-48 cm x (D)-44.0cm. Armrest has option of height adjustment . The arm top is made of soft moulded PU .The mechanism of chair shall have following features:360 degree revolving type, Synchro mechanism, Tilt tension adjustment, multi position tilt limiter with Back-safety return feature. The chair shall be provided with pneumatic height adjustment which shall have stroke of 95 +/- 5 mm.  The pedestal shall be made of nylon. it shall be fitted with 5 nos twin wheel castor. The size of the pedestal shall be 65.0 +/- 1 cm pitch-centre-dia (70.0 +/- 1.0 cm with castors). The twin wheel castors shall be injection moulded in PP . Overall dimensions of Chair shall be, Width of Chair - 70.0cm, Depth of Chair - 70.0 cm as measured from pedestal below. Height  from ground - min 95 to max 104 cm. Seat height - min 45.0cm to max 54.0cm.  Dimensions tolerance / variations shall be within +/- 1 cm. Chair tested as per ANSI/BIFMA x5.1 standards</t>
    </r>
  </si>
  <si>
    <r>
      <rPr>
        <b/>
        <sz val="11"/>
        <rFont val="Calibri"/>
        <family val="2"/>
        <scheme val="minor"/>
      </rPr>
      <t xml:space="preserve">Providing and fixing File Cabinate Units (Size 1200L X 450D X 2100HT ) - </t>
    </r>
    <r>
      <rPr>
        <sz val="11"/>
        <rFont val="Calibri"/>
        <family val="2"/>
        <scheme val="minor"/>
      </rPr>
      <t xml:space="preserve">
Top Panel: 17mm thick BWR Ply with Laminate as per approved shade with PVC Edge Banding. 
Door Shutters:  17mm thick BWR Ply with Laminate as per approved shade with PVC Edge Banding.
 Side Panels: 17mm thick BWR Ply with Laminate as per approved shade  with PVC Edge Banding. 
Back Panels: 9 mm thick  BWR Ply with Balancing Laminate  with PVC Edge Banding. 
Shelf Panels: 17 mm thick  BWR Ply  with PVC Edge Banding. 
Hardware: High Quality Components for fitting the panels, handles and
lock. Lock: Premium Lock with Wave Key Technology. Provision for adjustability of the Shelf Panel inside the Storage with Pin Support.PVC Edge Banding is done by machine pressed with hot melt glue.</t>
    </r>
  </si>
  <si>
    <r>
      <rPr>
        <b/>
        <sz val="11"/>
        <rFont val="Calibri"/>
        <family val="2"/>
        <scheme val="minor"/>
      </rPr>
      <t>Providing and fixing File Storage Units (Size 1200 W x 450 D x 750 H )</t>
    </r>
    <r>
      <rPr>
        <sz val="11"/>
        <rFont val="Calibri"/>
        <family val="2"/>
        <scheme val="minor"/>
      </rPr>
      <t xml:space="preserve">
Top Panel: 17mm thick BWR Ply with Laminate as per approved shade with PVC Edge Banding. 
Door Shutters:  17mm thick BWR Ply with Laminate as per approved shade with PVC Edge Banding.
 Side Panels: 17mm thick BWR Ply with Laminate as per approved shade  with PVC Edge Banding. 
Back Panels: 9 mm thick  BWR Ply with Balancing Laminate  with PVC Edge Banding. 
Shelf Panels: 17 mm thick  BWR Ply  with PVC Edge Banding. 
Hardware: High Quality Components for fitting the panels, handles and
lock. Lock: Premium Lock with Wave Key Technology. Provision for adjustability of the Shelf Panel inside the Storage with Pin Support.PVC Edge Banding is done by machine pressed with hot melt glue.</t>
    </r>
  </si>
  <si>
    <r>
      <t xml:space="preserve">Providing and fixing 1200W X 900D X 740H WITH PRELAM TOP 25mm WITH PRELAM GABLE END, 2DRW + 1 FILE PEDESTAL
</t>
    </r>
    <r>
      <rPr>
        <sz val="11"/>
        <rFont val="Calibri"/>
        <family val="2"/>
        <scheme val="minor"/>
      </rPr>
      <t>main table of size 1800 X 900 X 740mm completely made up of Prelam particle board conforming to IS : 12823 Interior Grade with PVC edge banding. Top are with 25mm thk boards with 2mm PVC edge banding with enhanced scratch resistance supported on 25mm thk. Gable ends and 18mm thk Modesty panels. exposed edges are in 2mm thk PVC edge banding &amp; sealed edges are in 0.8mm thk PVC edge banding. Separate provision for mounting switches on the wall adjoining the tables shall be made by customer as the tables do not come with switch mounting facility. Wire routing / wire management groumets (Wipro Patented Squeezee) shall be provided on main or side table as specified by customer.
The Pedestal Unit of Dimensions 400W x 470D x 675mmH is made of 18mm thick pre laminated partical Board conforming to IS : 12823 Interior Grade. All the exposed edges are sealed with 2mm thick PVC Imported edge banding on sides and bottom. The top and drawer facia are sealed with 2mm thick PVC edge. The drawer unit consists of 2 box drawer and 1 file drawer. The sides of Inside drawer box are of prelam particle board. The drawer box is fitted with roller Slide for free movement. The drawer unit is provided with central locking system, where in the three drawer are locked with one key.PVC recessed handles are provided for easy opening and closing of drawer. The drawer unit is fitted on castors (optional) for easy mobility. PVC edge banding are imported from Rehau or Dolken of Germany. The complete furniture unit is factory assembled with knock down fittings. The pedestal is fitted with additional (5th) castor to avoid topplig of pedestal in case of opening of any / all of the 3 drawers.</t>
    </r>
  </si>
  <si>
    <r>
      <rPr>
        <b/>
        <sz val="11"/>
        <rFont val="Calibri"/>
        <family val="2"/>
        <scheme val="minor"/>
      </rPr>
      <t>Providing and fixing Discussion Table-</t>
    </r>
    <r>
      <rPr>
        <sz val="11"/>
        <rFont val="Calibri"/>
        <family val="2"/>
        <scheme val="minor"/>
      </rPr>
      <t xml:space="preserve">
2100 X 1100 X 750h (8 Seater) Table Top 25mm Thick BWR Ply With Approved Laminate Shade With 2mm Thick Pvc Edge Banding. Table Comes Pre-Fitted With Flip Top Box For Providing Power-Data-Voice Switches On A Modular Switch Plate. Access Flap Consist Of Aluminium Extruded Top Cover. Standard Nominal Size 450 Mm (8 Module + Quadra Plate-For Data). Understructure Is Made Of BWR Ply with approved shade  With 2mm Thick Pvc Edge Banding. Gable Ends Are In 25mm Thick And Modesty Panels Are In 17mm Thick BWR Ply Panels. The Table Comes In Packed In A Flat Condition And Easy To Assembly Modules And Hardware Which Gets Quickly Installed In The Final Customer Destination.</t>
    </r>
  </si>
  <si>
    <r>
      <rPr>
        <b/>
        <sz val="11"/>
        <rFont val="Calibri"/>
        <family val="2"/>
        <scheme val="minor"/>
      </rPr>
      <t>Providing and fixing Waiting Bench (Iron, Cushion 3-Seater)-</t>
    </r>
    <r>
      <rPr>
        <sz val="11"/>
        <rFont val="Calibri"/>
        <family val="2"/>
        <scheme val="minor"/>
      </rPr>
      <t xml:space="preserve">
The seat and backrest is made out 1.2MM STEEL POWDER COATED AFTER ANTI-RUST WITH  PVC OR PU COATED. PU foam of 40 mm thickness. Size of back shall be (W)-48.0cm, (H)-34.5 cm &amp; size of seat shall be (W)-46.0cm x (D)-49.0cm. The polyurethane foam for the seat and back shall be  of density- 55 +/- 5 kg/m3. The powder coated leg frame assembly of chair shall be  made up of MS-ERW fitted with PP shoe(IS 1161-1998).Beam : 101.6x50.8x2mm thk Rectangular Tube, Row Connector : 25.4x25.4x1.6mm thk Square Tube, Legs : 55.512x31.75x2mm thk Elliptical Tube. Overall dimensions = centre to centre-48 cm, Seat height-45.3 cm, Overall height = 81.2 cm. Option of ABS tablet available. Dimensions tolerance / variations shall be within +/- 1 cm.  </t>
    </r>
  </si>
  <si>
    <r>
      <rPr>
        <b/>
        <sz val="11"/>
        <rFont val="Calibri"/>
        <family val="2"/>
      </rPr>
      <t>Providing and fixing Centre Table With MS Understructure with Toughened Glass top, 1200 x 750 x 450H</t>
    </r>
    <r>
      <rPr>
        <sz val="11"/>
        <rFont val="Calibri"/>
        <family val="2"/>
      </rPr>
      <t xml:space="preserve">
12mm thick toughened glass top with 17 mm BWR ply MS powder coated understructure (25x25 tube section) with SS finished glass brackets ,Free from burrs &amp; sharp edges etc. complete.</t>
    </r>
  </si>
  <si>
    <r>
      <rPr>
        <b/>
        <sz val="11"/>
        <rFont val="Calibri"/>
        <family val="2"/>
        <scheme val="minor"/>
      </rPr>
      <t>Providing and fixing Conference Table-</t>
    </r>
    <r>
      <rPr>
        <sz val="11"/>
        <rFont val="Calibri"/>
        <family val="2"/>
        <scheme val="minor"/>
      </rPr>
      <t xml:space="preserve"> OVAL SHAPE MEETING TABLE 10 PAX @ 3000LX1500/1100DX740HT 
Table Tops – Available in standard modules, made of 36 mm thick BWR PLY 
Understructure – Legs made of 25mm thick post formed panels interconnected with 17 mm thick BWR PLY Modesty panel with as per approved shade ., with height adjustable levelers to take care of uneven floors.
Wire Management – Concealed wire management to take care of basic wiring requirements both horizontally &amp; vertically. For open configurations, wire channel is mounted on the inner side of modesty panel for horizontal wire carrying. Vertical wire management is through flexible vertical wire manager. 
Standard table top height – 750mm. as per approved mockup  sample by Architect.</t>
    </r>
  </si>
  <si>
    <t>Providing and fixing TV Unit (Anti - Chamber) 1700LX450DX 750HT 
TV Unit (Anti - Chamber) ( Laminate finish):  Providing, making and fixing storage units  in position as per reference drawings. Storage made from IS 303 BWR 17 mm thick , finish with 1.0mm thick approved colour laminates and outer laminate as per approved make and shade. 
Solid Shutter: shall be made from 17 mmm  thick BWR 303  Ply Wood with both side laminate finish with approved locking arrangement system.
Shelf: as instruction  &amp; making and fixing shelf from 17 mm thk IS 303 BWR ply finish with both side approved laminate.. 
providing lighting arrangement cutout and fixing as per detail drawing. providing required nos of drawers with necessary hardware of approved make work complete including all type of hardware, fittings , fixtures , as per approved mockup  sample by Architect.</t>
  </si>
  <si>
    <t xml:space="preserve">Providing and fixing Partition Wall + Door : Laminate finished( Both side) partition (solid) : Providing &amp; fixing 12mm thick  Commercial BWR 303 grade  plywood  fixed on frame work on both side finished with 1mm thick laminate. The  frame work shall be made from square hollow aluminium section of approved make conforming to IS specification  of size 38 x 38 x 1.6 mm vertically and horizontally.  The  framework shall be fixed as per drawing vertically @ 600 mm c/c &amp; horizontally 1200 mm c/c  and first horizontal member shall be fixed at gr. level. In partion frame work (intermediate, perimeter ) &amp;  (at vertical or  horizontal  joint of ply  &amp; at turning point )  shall be  fixed to the wall/floor &amp; ceiling  with Sheet metal  screws/Nylon grip screws of Corro-shield /Fischer and shall be supported by filling  required size  wedges  /washers/ MS wall connectors  or packings  of teak wood  /MS  washers to ensure right angles and plumb  level. All ply/ wooden frameworks shall be treated with anti-termite treatment &amp; hidden  The framework shall be covered with approved make  plywood ,adhesive ,tape, headless nails etc ,finished  with  1mm thick laminate in pattern as shown in the drawing having 10 mm groove at skirting level with laminate finished skirting . Rate shall be inclusive of grooves etc complete as per drawing or as directed by EIC/  Architect. partition  work to be recorded upto finished false ceiling level only irrespective of aluminium frame work, which shall be provided from gr. level to RCC slab / beams soffit level. Plywood  board both side above false ceiling  will fixed  up to  RCC slab and all junction will fill with approved sealant complete.  Rates shall  also be  inclusive of  cost of  making cut outs/ openings  for  electrical fixtures, tube lights /air-conditioners  ,grills, diffusers etc  &amp; providing additional sections  for strengthening around the openings/cut-outs additional Aluminium support for fixing of patch fittings for doors, making  grooves,  sections, in filled with termite treated wooden members wherever required or as per drawing /instruction of EIC.  and  no extra payment shall be considered for additional sections provided.   All curved surfaces, recesses, waffles shall be part of the partition  including openable shutter wherever required area and finished with the same material. Rate shall be inclusive of all item, which are part of partition. Sample mock shall be approved from Architect/Client. </t>
  </si>
  <si>
    <r>
      <rPr>
        <b/>
        <sz val="10"/>
        <rFont val="Calibri"/>
        <family val="2"/>
        <scheme val="minor"/>
      </rPr>
      <t xml:space="preserve">PROVIDING &amp; FIXING DEFINE PLUS HIGH BACK - PURE LEATHER UPHOLSTERY/ 2D DIM. ADJ. ARMREST, SYNCHRO INTUITIVE MECHANISM, ALUMINIUM BASE, PU CASTOR, BIFMA COMPLIANT
</t>
    </r>
    <r>
      <rPr>
        <sz val="10"/>
        <rFont val="Calibri"/>
        <family val="2"/>
        <scheme val="minor"/>
      </rPr>
      <t>The seat shall be made up of 1.2 +/- 0.1 cm thick hot pressed plywood &amp; upholstered with Pure leather upholstery and</t>
    </r>
    <r>
      <rPr>
        <b/>
        <sz val="10"/>
        <rFont val="Calibri"/>
        <family val="2"/>
        <scheme val="minor"/>
      </rPr>
      <t xml:space="preserve"> </t>
    </r>
    <r>
      <rPr>
        <sz val="10"/>
        <rFont val="Calibri"/>
        <family val="2"/>
        <scheme val="minor"/>
      </rPr>
      <t>moulded polyurethane foam. The back shall be designed with contoured shape for extra comfort and made up of combination of 12mm (7 layers) &amp; 4mm (3 layers) thick hot pressed plywood and 37mm thick, 32 Density U foam. Size of back shall be (W)-55.0cm, (H)-70.5 .0cm &amp; size of seat shall be (W)-51.0cm x (D)-49.0cm. PU foam should be used in making seat which shall be moulded with density 55 +/- 5 kg/m ³ and hardness load 15-20 kgf for 50% compression.The armrests should made of black integral skin polyurethane with 50-70 shore 'A' Hardness and reinforced with M.S insert. . The armrests shall be fitted to the seat with seat/armrest connecting strip assembly made of HR steel.The mechanism of chair shall have following features:360 degree revolving type, Seat/Back tilt ratio of 1:2, Synchronized tilt, Back tilt with 4 position locking and Side tilt tension adjustment knob should be operated while taking back support for better adjustment of comfort. The chair shall be provided with pneumatic height adjustment which shall have stroke of 12 cm.  The pedestal shall be made of die-cast polished aluminium. It shall be fitted with 5 nos twin wheel castor. The size of the pedestal shall be 65.0 +/- 0.5 cm pitch-centre-dia (70.0 +/- 1.0 cm with castors). The twin wheel castors shall be injection moulded in black polypropylene. Overall dimensions of Chair shall be, Width of Chair - 70.0cm, Depth of Chair - 70.0 cm as measured from pedestal below. Height  from ground - min 115.5 to max 127.5 cm. Seat height - min 43.0cm to max 55 cm.  Dimensions tolerance / variations shall be within +/- 1 cm.  Chair tested as per ANSI/BIFMA x5.1 standards</t>
    </r>
  </si>
  <si>
    <r>
      <rPr>
        <b/>
        <sz val="11"/>
        <rFont val="Calibri"/>
        <family val="2"/>
        <scheme val="minor"/>
      </rPr>
      <t xml:space="preserve">PROVIDING WUDMATE CHAIR 
</t>
    </r>
    <r>
      <rPr>
        <sz val="11"/>
        <rFont val="Calibri"/>
        <family val="2"/>
        <scheme val="minor"/>
      </rPr>
      <t xml:space="preserve">The seat and back shall be made up of wood veneer with foam back. The chair can also be provided with fixed wooden armrests .The dimensions of back shall be 49 cm (W) X 37 cm (H) and of seat shall be 51 cm (W) X 50.0cm (D). The Seat and Back Inner shall be upholstered with PU foam and fabric and shall be assembled over the seat and back.  The chair is made of Rubber wood veneer with thickness of the leg 25 mm and width of the leg at 28mm. Seat Height - 46 cm, Height-83.0cm, Width &amp; Depth of Chair as measured from base - Width-60.0cm and Depth-56.0 cm.Dimensions tolerance / variations shall be within +/- 1 cm.  </t>
    </r>
  </si>
  <si>
    <r>
      <rPr>
        <b/>
        <sz val="11"/>
        <rFont val="Calibri"/>
        <family val="2"/>
        <scheme val="minor"/>
      </rPr>
      <t>PROVIDING 3 SEATER SOFA-</t>
    </r>
    <r>
      <rPr>
        <sz val="11"/>
        <rFont val="Calibri"/>
        <family val="2"/>
        <scheme val="minor"/>
      </rPr>
      <t xml:space="preserve">
The seat , armrest &amp; backrest assembly shall consists of a Pine understructure with plywood frame consisting layers of foam with wadding. The complete assembly shall be covered with Leatherette upholstery . The size of seat shall be: 131.0cm. (W) X 51.5cm. (D) X 43 cm. (H) Approx.  Elastic Webbing is used to give a soft contour to the seat . It consists of a fabricated inner-frame hardboard assembly with layers of foam. The hardness of the P.U. foam= 16-20 Kgs. on Hampden m/c for 25% compression of the foam. The leg is made of wood and 4 tier packing is used to minimize damage &amp; reduce wastage. Overall Dimensions of Chair shall be Seat Width - 131 cm, Height - 82 cm, Total width - 71 cm, Total length - 160 cm. Dimensions tolerance / variations shall be within +/- 1 cm.  etc. complete as per approved by  Architect / Clients.</t>
    </r>
  </si>
  <si>
    <r>
      <rPr>
        <b/>
        <sz val="11"/>
        <rFont val="Calibri"/>
        <family val="2"/>
        <scheme val="minor"/>
      </rPr>
      <t>PROVIDING SOFA CHAIRS-</t>
    </r>
    <r>
      <rPr>
        <sz val="11"/>
        <rFont val="Calibri"/>
        <family val="2"/>
        <scheme val="minor"/>
      </rPr>
      <t xml:space="preserve">
The seat , armrest &amp; backrest assembly shall consists of a Pine understructure with plywood frame consisting layers of foam with wadding. The complete assembly shall be covered with Leatherette upholstery . The size of seat shall be: 53cm. (W) X 51.5cm. (D) X 43 cm. (H) Approx.  Elastic Webbing is used to give a soft contour to the seat . It consists of a fabricated inner-frame hardboard assembly with layers of foam. The hardness of the P.U. foam= 16-20 Kgs. on Hampden m/c for 25% compression of the foam. The leg is made of wood and 4 tier packing is used to minimize damage &amp; reduce wastage. Overall Dimensions of Chair shall be Seat Width - 53 cm, Height - 82 cm, Total width - 71 cm, Total length - 82 cm. Dimensions tolerance / variations shall be within +/- 1 cm. etc. complete as per approved by  Architect / Clients.</t>
    </r>
  </si>
  <si>
    <r>
      <rPr>
        <b/>
        <sz val="11"/>
        <rFont val="Calibri"/>
        <family val="2"/>
        <scheme val="minor"/>
      </rPr>
      <t>PROVIDING 2 SEATER SOFA-</t>
    </r>
    <r>
      <rPr>
        <sz val="11"/>
        <rFont val="Calibri"/>
        <family val="2"/>
        <scheme val="minor"/>
      </rPr>
      <t xml:space="preserve">
The seat , armrest &amp; backrest assembly shall consists of a Pine understructure with plywood frame consisting layers of foam with wadding. The complete assembly shall be covered with Leatherette upholstery . The size of seat shall be: 131.0cm. (W) X 51.5cm. (D) X 43 cm. (H) Approx.  Elastic Webbing is used to give a soft contour to the seat . It consists of a fabricated inner-frame hardboard assembly with layers of foam. The hardness of the P.U. foam= 16-20 Kgs. on Hampden m/c for 25% compression of the foam. The leg is made of wood and 4 tier packing is used to minimize damage &amp; reduce wastage. Overall Dimensions of Chair shall be Seat Width - 131 cm, Height - 82 cm, Total width - 71 cm, Total length - 160 cm. Dimensions tolerance / variations shall be within +/- 1 cm.  </t>
    </r>
  </si>
  <si>
    <r>
      <rPr>
        <b/>
        <sz val="11"/>
        <rFont val="Calibri"/>
        <family val="2"/>
        <scheme val="minor"/>
      </rPr>
      <t>Providing and fixing Principal's Table-</t>
    </r>
    <r>
      <rPr>
        <sz val="11"/>
        <rFont val="Calibri"/>
        <family val="2"/>
        <scheme val="minor"/>
      </rPr>
      <t xml:space="preserve">Main Table-2400L X 900D X 740H, Side Storage 1200Lx450DX750Ht , Back Storage- 2400 x 450x 750H / 1950H, 3Drawer pedestal 400W x 470D x 545H
The table top is Post-laminated for better abrasion and scratch resistance. The Table top is made of BWR plwood  with 1mm top laminate and 1mm bottom laminate. The overall thickness of the Table top from visible side is 36 mm.  All exposed edges have 2mm PVC edge banding. It has a dual tone colour with the base colour being White and the top colour to be Walnut Bronze/ Acacia Exodus / Black Cherry.
</t>
    </r>
    <r>
      <rPr>
        <b/>
        <sz val="11"/>
        <rFont val="Calibri"/>
        <family val="2"/>
        <scheme val="minor"/>
      </rPr>
      <t>The modesty is Post</t>
    </r>
    <r>
      <rPr>
        <sz val="11"/>
        <rFont val="Calibri"/>
        <family val="2"/>
        <scheme val="minor"/>
      </rPr>
      <t xml:space="preserve">-laminated for better abrasion and scratch resistance. The Modesty is made of 17mm BWR Plywood  with 1mm top laminate and 1mm bottom laminate. All exposed edges have 2mm PVC edge banding. The colour of the modesty is matching to the table top colour.
The understructure is 200mm wide on both sides. It is made up of BWR Plywood and is white in colour. All exposed edges have 2mm PVC edge banding. 
The understructure has the capability of carrying wires within it. The main table has an access flap arrangement for easy access of switches and sockets for connecting the gadgets. The access flap cover is made of Aluminum extrusion and powder coated upto 50-60 microns.
</t>
    </r>
    <r>
      <rPr>
        <b/>
        <sz val="11"/>
        <rFont val="Calibri"/>
        <family val="2"/>
        <scheme val="minor"/>
      </rPr>
      <t>The back storage</t>
    </r>
    <r>
      <rPr>
        <sz val="11"/>
        <rFont val="Calibri"/>
        <family val="2"/>
        <scheme val="minor"/>
      </rPr>
      <t xml:space="preserve"> The storage caracass is made of 17mm thick  BWR Ply of
black colour. The shutters and storage top are Post-laminated for better abrasion and scratch resistance. The storage top is made of 17 mm BWR Ply with 1mm top laminate and 1mm bottom laminate. The shutters are made of 17mm BWR Ply  with 1mm top laminate and 1mm bottom laminate. The storage back is made of 9mm thick  BWR Ply. The shutter and storage top colour is matching to the main table. The storage is completely handle less and is openable from the top. Al hinges are from Hettich. One number EBCO premium lock has been considered for the storage. All exposed edges have 2mm PVC edge banding.
The storage skirting is of 75mm high, etc. complete as per drawings and designing and approval of Architects/ Clients.</t>
    </r>
  </si>
  <si>
    <r>
      <rPr>
        <b/>
        <sz val="11"/>
        <rFont val="Calibri"/>
        <family val="2"/>
        <scheme val="minor"/>
      </rPr>
      <t>Proviidng &amp; Fixing Issuing Counters-3000L  x 750 x 750/1050ht,  , Back storage 4800Lx450DX750ht , 1D 1F Pedestal, BWR PLY Modesty</t>
    </r>
    <r>
      <rPr>
        <sz val="11"/>
        <rFont val="Calibri"/>
        <family val="2"/>
        <scheme val="minor"/>
      </rPr>
      <t xml:space="preserve">
TABLE TOP :- The Table Top is made of 25mm thick BWR Ply with approved laminate shade  with PVC edge banding.. The exposed edges of the table top are sealed with 2mm PVC edge banding. The height of the table top from the ground should be 750mm.
 25mm Gable ends and 17mm thk Modesty BWR Ply panels. exposed edges are in 2mm thk PVC edge banding &amp; sealed edges are in 0.8mm thk PVC edge banding. 
The Pedestal Unit of Dimensions 400W x 450D x 710mmH is made of 17mm thick BWR ply with asp er approved lamiante shade .. All the exposed edges are sealed with 2mm thick PVC Imported edge banding on sides and bottom. The top and drawer facia are sealed with 2mm thick PVC edge. The drawer unit consists of 2 box drawer and 1 file drawer. The sides of Inside drawer box are  with Meta Box  . The drawer box is fitted with roller Slide for free movement. The drawer unit is provided with central locking system, where in the three drawer are locked with one key.PVC recessed handles are provided for easy opening and closing of drawer. The drawer unit is fitted on castors (optional) for easy mobility. PVC edge banding are imported from Rehau or Dolken of Germany. The complete furniture unit is factory assembled with knock down fittings. The pedestal is fitted with additional (5th) castor to avoid topplig of pedestal in case of opening of any / all of the 3 drawers  etc. complete as per drawings and designing and approval of Architects/ Clients.</t>
    </r>
  </si>
  <si>
    <r>
      <rPr>
        <b/>
        <sz val="11"/>
        <rFont val="Calibri"/>
        <family val="2"/>
        <scheme val="minor"/>
      </rPr>
      <t xml:space="preserve">PROVIDING &amp; FIXING PANEL BASED VIBRANT PLUS (LINEAR) 900 x 600D x 740H, PANEL HT. 1200MM (60MM THK.) </t>
    </r>
    <r>
      <rPr>
        <sz val="11"/>
        <rFont val="Calibri"/>
        <family val="2"/>
        <scheme val="minor"/>
      </rPr>
      <t xml:space="preserve">
</t>
    </r>
    <r>
      <rPr>
        <b/>
        <sz val="11"/>
        <rFont val="Calibri"/>
        <family val="2"/>
        <scheme val="minor"/>
      </rPr>
      <t>Frames :-</t>
    </r>
    <r>
      <rPr>
        <sz val="11"/>
        <rFont val="Calibri"/>
        <family val="2"/>
        <scheme val="minor"/>
      </rPr>
      <t xml:space="preserve"> Partition thickness is 60mm for stability and with the inside gap between two tile is approximately 40 mm for higher wire carrying capacity. Tiles made of 09 mm thick BWR Ply finished with laminate &amp; the verticals are made of Aluminium Extrusions of 1.5mm thick Frame Horizontals are made of 1.5 mm thick Aluminium Extrusion  All the frames will be duly powder coated based on the choice of the Powder Coat colour , as per Customers choice, which will be inline with the Top trims &amp; end trims. All the Caps viz end, inline &amp; universal &amp; raceway caps are made out of Die-cast Aluminum. These caps also are finished in an epoxy powder coating finish in the same color. All the frames are fitted with M10 levelling bolts.
Raceway :-The raceways are made out of 1.5 mm Aluminium &amp; powder coated. The electrical raceway (below or above TT),  are fixed type which will be mounted on the verticals made of 9 mm thick ply fninished with laminate. The skirting/data raceway is hollow and will be mounted on the raceway channels.
Wire Management:-The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Aluminium cover both sides.  The raceway covers will be provided with appropriate electrical switch cutouts, as required. Tiles: Fabric Tile: Constructed out of 8mm thick Medium Density Fiber Board (MDF) and covered with Fabric of choice. Bottom Row of BWR Ply Tile: 9mm Thick BWR ply with lamiante finish . . finishes. Magnetic tile: Constructed out of 0.8mm Galvanized sheet and covered with fabric of choice. Whiteboard marker tiles: Made out of 8mm MDF with 1mm glossy highly wear resistant face laminate with a balancing laminate on the back. Total thickness is 9mm.
Table Top- 25mm  thk Table top made of BWP Ply with   laminate as per appoved shade and edges cover with PVC edge banding. Gable End -  Table top will be supported on 17 mm thick BWR Ply finished with 1mm laminate on both side. Sealed edge in table top. PVC edge banding are imported from Rehau or Dolken of Germany etc. complete as per drawings and designing and approval of Architects/ Clients.</t>
    </r>
  </si>
  <si>
    <r>
      <rPr>
        <b/>
        <sz val="11"/>
        <rFont val="Calibri"/>
        <family val="2"/>
        <scheme val="minor"/>
      </rPr>
      <t>PROVIDING &amp; FIXING X-MEET @ 1950LX900DX740HT W/O ACCESS FLAP</t>
    </r>
    <r>
      <rPr>
        <sz val="11"/>
        <rFont val="Calibri"/>
        <family val="2"/>
        <scheme val="minor"/>
      </rPr>
      <t xml:space="preserve">
TABLE TOP :- The Table Top is made of 25mm thick  BWR ply as per approved shade. The exposed edges of the table top are sealed with 2mm PVC edge banding. The height of the table top from the ground should be 750mm.
Legs:- The legs are 50 x 50mm thick Square pipe made of 1.6mm thick CRCA pipe duly powder coated. The powder coating thickness considered is 50 to 60 microns DFT.
LEG SHOE/LEVELLERS :- The leg shoe is made up of 100% recyclable nylon 6. The shoe helps in mounting of levelers on the legs by eliminating any welding process. The levelers are made of Nylon 6 with M8 bolts insert moulded to take care of any floor undulation.
Tie Member :- The tie member should be 80 x 40mm pipe structure made of 1.6mm thick CRCA duly powder coated. The powder coating thickness considered is 50 to 60 microns DFT. Structure to fully welded with all arc welding from inside eliminating manual finishing. None of the welding joints should be visible from outside etc. complete as per drawings and designing and approval of Architects/ Clients etc. complete as per drawings and designing and approval of Architects/ Clients.</t>
    </r>
  </si>
  <si>
    <r>
      <rPr>
        <b/>
        <sz val="11"/>
        <rFont val="Calibri"/>
        <family val="2"/>
        <scheme val="minor"/>
      </rPr>
      <t>Provoding &amp; Fixing Xerox Table Office table-X-DESK @ 1800LX750DX740HT,</t>
    </r>
    <r>
      <rPr>
        <sz val="11"/>
        <rFont val="Calibri"/>
        <family val="2"/>
        <scheme val="minor"/>
      </rPr>
      <t xml:space="preserve">  Side storage - 1200LX450DX750ht (WITHOUT PEDESTAL), SQUEEZEE + PLY MODESTY
TABLE TOP :- The Table Top is made of 25mm thick PLY as per approved shade   with PVC edge banding. Top are with 25mm thk boards with 2mm PVC edge banding. Gable ends and 18mm thk Modesty panels. Exposed edges are in 2mm thk PVC edge banding &amp; sealed edges are in 0.8mm thk PVC edge banding. Separate provision for mounting switches on the wall adjoining the tables shall be made by customer as the tables do not come with switch mounting facility. Wire routing / wire management groumets shall be provided on main or side table as specified by customer.
The Pedestal Unit of Dimensions 400W x 450D x 710mmH is made of 17mm thick BWR Ply with as per approved lamiante shade .. All the exposed edges are sealed with 2mm thick PVC Imported edge banding on sides and bottom. The top and drawer facia are sealed with 2mm thick PVC edge. The drawer unit consists of 1 box drawer and 2 file drawer. The sides of Inside drawer box are  with Meta Box  . The drawer box is fitted with roller Slide for free movement. The drawer unit is provided with central locking system, where in the three drawer are locked with one key.PVC recessed handles are provided for easy opening and closing of drawer. The drawer unit is fitted on castors (optional) for easy mobility. PVC edge banding are imported from Rehau or Dolken of Germany. The complete furniture unit is factory assembled with knock down fittings etc. complete as per drawings and designing and approval of Architects/ Clients.</t>
    </r>
  </si>
  <si>
    <t>PROVIDING CHAIR
Providing approved colour Shell fiber , Crome Plated MS Leg chair complte and approved by Architect/ Clients.</t>
  </si>
  <si>
    <r>
      <rPr>
        <b/>
        <sz val="11"/>
        <rFont val="Calibri"/>
        <family val="2"/>
        <scheme val="minor"/>
      </rPr>
      <t>Providing &amp; Fixing Teacher Table</t>
    </r>
    <r>
      <rPr>
        <sz val="11"/>
        <rFont val="Calibri"/>
        <family val="2"/>
        <scheme val="minor"/>
      </rPr>
      <t>-X-DESK @ 1800LX750DX740HT,  (WITHOUT PEDESTAL),  + BWR PLY MODESTY
TABLE TOP :- The Table Top is made of 25mm thick BWR PLY as per approved shade ,  The exposed edges of the table top are sealed with 2mm PVC edge banding. The height of the table top from the ground should be 750mm.
Gable End - 17 mm thick BWR ply with 1 mm laminate finish. all edges to be covered with 2 mm thick PVC edgeband.etc. Complete as per detail drawings and approved by Architect / Clients.</t>
    </r>
  </si>
  <si>
    <r>
      <rPr>
        <b/>
        <sz val="11"/>
        <rFont val="Calibri"/>
        <family val="2"/>
        <scheme val="minor"/>
      </rPr>
      <t>Providing &amp; fixing of Executive Conference Table</t>
    </r>
    <r>
      <rPr>
        <sz val="11"/>
        <rFont val="Calibri"/>
        <family val="2"/>
        <scheme val="minor"/>
      </rPr>
      <t>-U Shape Conf Table (26 Pax ) @ 8100lx3300dx750ht
Table Tops – Available In Standard Modules, Made Of 36mm Thick BWR ply with 1 mm thick laminate finish and all edges to be coverd with 2 mm thick PVC edgeband. Understructure – Legs Made Of 25mm Thick Post Formed Panels Interconnected With 17mm ThickBWR Ply Modesty Panels, With Height Adjustable Levelers To Take Care Of Uneven Floors. Wire Management – Concealed Wire Management To Take Care Of Basic Wiring Requirements Both Horizontally &amp; Vertically. For Closed Configurations, Liftable Top Cover, Is Provided To Access The Horizontal Wire Carrier. For Open Configurations, Wire Channel Is Mounted On The Inner Side Of Modesty Panel For Horizontal Wire Carrying. Vertical Wire Management Is Through Flexible Vertical Wire Manager. Standard Table Top Height – 750mm.  Designed For Flexibility Through Modular Construction, Post Formed Legs For Safe Use, Provision For Easy Wire Management, Upgradeable / Reconfigurable For Future Needs etc complete as per drawings.</t>
    </r>
  </si>
  <si>
    <r>
      <rPr>
        <b/>
        <sz val="11"/>
        <rFont val="Calibri"/>
        <family val="2"/>
        <scheme val="minor"/>
      </rPr>
      <t>Providing Executive Chair-</t>
    </r>
    <r>
      <rPr>
        <sz val="11"/>
        <rFont val="Calibri"/>
        <family val="2"/>
        <scheme val="minor"/>
      </rPr>
      <t xml:space="preserve">
The cushioned seat assembly shall consists of moulded polyurethane foam upholstered with fabric. The foam is assembled over a 12mm thick hot pressed plywood . The back shall made up of two piece injection moulded frame. The inner frame shall be upholstered with mesh fabric and mounted on the main assembly. Size of back shall be (W)-46 cm, (H)-55 cm &amp; size of seat shall be (W)-48 cm x (D)-44.0cm. Armrest has option of height adjustment . The arm top is made of soft moulded PU .The mechanism of chair shall have following features:360 degree revolving type, Synchro mechanism, Tilt tension adjustment, multi position tilt limiter with Back-safety return feature. The chair shall be provided with pneumatic height adjustment which shall have stroke of 95 +/- 5 mm.  The pedestal shall be made of nylon. it shall be fitted with 5 nos twin wheel castor. The size of the pedestal shall be 65.0 +/- 1 cm pitch-centre-dia (70.0 +/- 1.0 cm with castors). The twin wheel castors shall be injection moulded in PP . Overall dimensions of Chair shall be, Width of Chair - 70.0cm, Depth of Chair - 70.0 cm as measured from pedestal below. Height  from ground - min 95 to max 104 cm. Seat height - min 45.0cm to max 54.0cm.  Dimensions tolerance / variations shall be within +/- 1 cm. Chair tested as per ANSI/BIFMA x5.1 standards etc. complete.</t>
    </r>
  </si>
  <si>
    <r>
      <rPr>
        <b/>
        <sz val="11"/>
        <rFont val="Calibri"/>
        <family val="2"/>
        <scheme val="minor"/>
      </rPr>
      <t>Providing &amp; Fixing X-MEET @ 1800LX1100DX740HT W/O ACCESS FLAP</t>
    </r>
    <r>
      <rPr>
        <sz val="11"/>
        <rFont val="Calibri"/>
        <family val="2"/>
        <scheme val="minor"/>
      </rPr>
      <t xml:space="preserve">
TABLE TOP :- The Table Top is made of 25mm thickBWR PLY as per approved shade . The exposed edges of the table top are sealed with 2mm PVC edge banding. The height of the table top from the ground should be 740mm.
Legs:- The legs are 50 x 50mm thick Square pipe made of 1.6mm thick CRCA pipe duly powder coated. The powder coating thickness considered is 50 to 60 microns DFT.
LEG SHOE/LEVELLERS :- The leg shoe is made up of 100% recyclable nylon 6. The shoe helps in mounting of levelers on the legs by eliminating any welding process. The levelers are made of Nylon 6 with M8 bolts insert moulded to take care of any floor undulation.
Tie Member :- The tie member should be 80 x 40mm pipe structure made of 1.6mm thick CRCA duly powder coated. The powder coating thickness considered is 50 to 60 microns DFT. Structure to fully welded with all arc welding from inside eliminating manual finishing. None of the welding joints should be visible from outside etc. complete and approved by Architect / Clients.</t>
    </r>
  </si>
  <si>
    <t>Providing Teaching AID Table-X-DESK @ 1200LX600DX740HT,  , BWR PLY  MODESTY
TABLE TOP :- The Table Top is made of 25mm thick BWR PLY as per approved shade . The exposed edges of the table top are sealed with 2mm PVC edge banding. The height of the table top from the ground should be 750mm.
Gable End - 17 mm thick BWR ply with 1 mm thick lamiante finish. All edges to be covered with 2 mm thick PVC edgeband etc. complete as per detailed Drawings and approved by Architects/ Clients.</t>
  </si>
  <si>
    <r>
      <rPr>
        <b/>
        <sz val="11"/>
        <rFont val="Calibri"/>
        <family val="2"/>
        <scheme val="minor"/>
      </rPr>
      <t xml:space="preserve">Providing &amp; Fixing Librarian's Table Unit-- Main Table 1950LX900DX750Ht </t>
    </r>
    <r>
      <rPr>
        <sz val="11"/>
        <rFont val="Calibri"/>
        <family val="2"/>
        <scheme val="minor"/>
      </rPr>
      <t xml:space="preserve">
Side storage- 900LX450DX750ht  ,Back Storage-2400LX450DX750ht  +BWR PLY 1D+1F PEDESTAL @400 X 450 X 710
Table Top: - The table top is Post-laminated for better abrasion and scratch resistance. The Table top is made of BWR PLY  with 1mm top laminate and 1mm bottom laminate. The complete Table top is 36mm thick. All exposed edges have 2mm PVC edge banding. The colours available are Walnut Bronze/ Acacia Exodus / Black Cherry.
Modesty panel: - The modesty is Post-laminated for better abrasion and scratch resistance. The Modesty is made of 17mm BWR PLY with 1mm top laminate and 1mm bottom laminate. All exposed edges have 2mm PVC edge banding. The colour of the modesty is matching to the table top colour.
Understructure :-  The understructure is 200mm wide on one side is 25mm. It is made up of BWR PLY  and is black in colour. The understructure has wire management properties and can carry concealed wires within it. All exposed edges have 2mm PVC edge banding.
Wire Management :-  The understructure has the capability of carrying wires within it. The main table has an access flap arrangement for easy access of switches and sockets for connecting the gadgets. The access flap cover is made of Aluminum extrusion and powder coated upto 50-60 microns.
The back storage The storage caracass is made of 18mm thick  Ply of
black colour. The shutters and storage top are Post-laminated for better abrasion and scratch resistance. The storage top is made of 36mm Ply with 1mm top laminate and 1mm bottom laminate. The shutters are made of 18mm Ply  with 1mm top laminate and 1mm bottom laminate. The storage back is made of 9mm thick  Ply. The shutter and storage top colour is matching to the main table. The storage is completely handle less and is openable from the top. Al hinges are from Hettich. One number EBCO premium lock has been considered for the storage. All exposed edges have 2mm PVC edge banding.
The storage skirting is of 75mm high, the storage area height is 455mm high and the display area is 175mm high etc. complete as per drawings and designing and approval of Architects/ Clients.</t>
    </r>
  </si>
  <si>
    <r>
      <rPr>
        <b/>
        <sz val="11"/>
        <rFont val="Calibri"/>
        <family val="2"/>
        <scheme val="minor"/>
      </rPr>
      <t xml:space="preserve">Counter : </t>
    </r>
    <r>
      <rPr>
        <sz val="11"/>
        <rFont val="Calibri"/>
        <family val="2"/>
        <scheme val="minor"/>
      </rPr>
      <t>Providing &amp; fixing</t>
    </r>
    <r>
      <rPr>
        <b/>
        <sz val="11"/>
        <rFont val="Calibri"/>
        <family val="2"/>
        <scheme val="minor"/>
      </rPr>
      <t xml:space="preserve"> </t>
    </r>
    <r>
      <rPr>
        <sz val="11"/>
        <rFont val="Calibri"/>
        <family val="2"/>
        <scheme val="minor"/>
      </rPr>
      <t xml:space="preserve">Counter Top is Granite 17 mm with BWR Plywood structure of 17mm, 12mm &amp; 6mm thicknesses as indicated. Finishing on both side with specified laminates. Drawers to contain side mounting &amp; Telescopic channels of approved make. Shutters (17mmm BWR 303  Ply Wood) to contain sliding fittings of approved make. PVC Edge band / laminate of matching colour. 12mm Soft board to be provided with specified fabric wrapped all around. Teak Wood to be used for Lipping &amp; Meranti Wood for Partition. Please refer to drawing for other details and specifications. </t>
    </r>
  </si>
  <si>
    <r>
      <rPr>
        <b/>
        <sz val="11"/>
        <rFont val="Calibri"/>
        <family val="2"/>
        <scheme val="minor"/>
      </rPr>
      <t>Providing &amp; Fixing Computer Table</t>
    </r>
    <r>
      <rPr>
        <sz val="11"/>
        <rFont val="Calibri"/>
        <family val="2"/>
        <scheme val="minor"/>
      </rPr>
      <t xml:space="preserve">-PANEL BASED VIBRANT PLUS (LINEAR) 1200 x 600D x 740H, PANEL HT. 1200MM (60MM THK.)
Frames :- Partition thickness is 60mm for stability and with the inside gap between two tile is approximately 50mm for higher wire carrying capacity. Frame Horizontals are made of 1mm thick CRCA sheets &amp; the verticals are made of Aluminium Extrusions of 1.5mm thick Frame Horizontals are made of 1mm thick CRCA sheets &amp; the verticals are made of Aluminium Extrusions of 1.5mm thick All the frames will be duly powder coated based on the choice of the Powder Coat colour , as per Customers choice, which will be inline with the Top trims &amp; end trims All the frames are fastened together by means of M6 NUTS &amp; BOLTS . All the Caps viz end, inline &amp; universal &amp; raceway caps are made out of Die-cast Aluminum. These caps also are finished in an epoxy powder coating finish in the same color. All the frames are fitted with M10 levelling bolts.
Raceway :-The raceways are made out of 0.8mm thick CRCA &amp; powder coated. The electrical raceway (below or above TT),  are hook on type which will be mounted on the verticals. The skirting/data raceway is hollow and will be mounted on the raceway channels
Wire Management:-The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CRCA snap cover both sides.  The raceway covers will be provided with appropriate electrical switch cutouts, as required. Tiles: Fabric Tile: Constructed out of 4mm thick Medium Density Fiber Board (MDF) and covered with Fabric of choice. Bottom Row of  Laminate Tile: 9mm Thick ply with lamiante finish .Magnetic tile: Constructed out of 0.8mm Galvanized sheet and covered with fabric of choice. Whiteboard marker tiles: Made out of 4mm MDF with 1mm glossy highly wear resistant face laminate with a balancing laminate on the back. Total thickness is 5mm.
Legs : MS Powdercoated 50X50Leg 
25mm  thk Table top made of BWP Ply with   laminate as per appoved shade and edges cover with PVC edge banding..Specially designed powder coated M.S. brackets fixed to the partition frame support the tabletops. Sealed edge in table top. PVC edge banding are imported from Rehau or Dolken of Germany   etc. complete as per detailed Drawings and approved by Architects/ Clients.   </t>
    </r>
  </si>
  <si>
    <t>Shoe Rack-Shoe Rack  Size 5120(L)x450(D) x 1200 (H):-Supplying and installing in position storage cabinet of approved make, colour and size 5120mm (L) X450mm(W) X1200mm(HT)  made up from 19mm thick exterior grade pre laminated  BWR 303  Ply Wood, with back and sides finished with the same colour laminates. Four numbers of shelf of depth 450mm of 19mm thick prelaminated BWR 303  Ply Wood inside the storage to be provided. All the exposed edges are to be with 2mm PVC edge banding and sealed edges are with 0.8mm thick PVC edge banding and with equal size shutters  fixed with s.s. brush finish brass hinges &amp;   s.s  handles304 grade  premium lock to be provided and four shelf in centre fixed on shelf button. Both made up of 19 mm thick prelam  BWR 303  Ply Wood with 2 mm thick PVC edge banding on exposed sides &amp; sealed edges in 0.8mm thick PVC edge banding.. All material shall be of approved make. All works should becomplete and all finishes approved by the architect.</t>
  </si>
  <si>
    <r>
      <rPr>
        <b/>
        <sz val="11"/>
        <rFont val="Calibri"/>
        <family val="2"/>
        <scheme val="minor"/>
      </rPr>
      <t>Providing &amp; fixing Cubicles:-</t>
    </r>
    <r>
      <rPr>
        <sz val="11"/>
        <rFont val="Calibri"/>
        <family val="2"/>
        <scheme val="minor"/>
      </rPr>
      <t xml:space="preserve"> Partition thickness is 60mm for stability and with the inside gap between two tile is approximately 40 mm for higher wire carrying capacity. Tiles made of 09 mm thick BWR Ply finished with laminate &amp; the verticals are made of Aluminium Extrusions of 1.5mm thick Frame Horizontals are made of 1.5 mm thick Aluminium Extrusion  All the frames will be duly powder coated based on the choice of the Powder Coat colour , as per Customers choice, which will be inline with the Top trims &amp; end trims. All the Caps viz end, inline &amp; universal &amp; raceway caps are made out of Die-cast Aluminum. These caps also are finished in an epoxy powder coating finish in the same color. All the frames are fitted with M10 levelling bolts.
Raceway :-The raceways are made out of 1.5 mm Aluminium &amp; powder coated. The electrical raceway (below or above TT),  are fixed type which will be mounted on the verticals made of 9 mm thick ply fninished with laminate. The skirting/data raceway is hollow and will be mounted on the raceway channels.
Wire Management:-The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Aluminium cover both sides.  The raceway covers will be provided with appropriate electrical switch cutouts, as required. Tiles: Fabric Tile: Constructed out of 8mm thick Medium Density Fiber Board (MDF) and covered with Fabric of choice. Bottom Row of BWR Ply Tile: 9mm Thick BWR ply with lamiante finish . . finishes. Magnetic tile: Constructed out of 0.8mm Galvanized sheet and covered with fabric of choice. Whiteboard marker tiles: Made out of 8mm MDF with 1mm glossy highly wear resistant face laminate with a balancing laminate on the back. Total thickness is 9mm. etc. complete and approved by Architect / Clients.
</t>
    </r>
  </si>
  <si>
    <r>
      <rPr>
        <b/>
        <sz val="11"/>
        <rFont val="Calibri"/>
        <family val="2"/>
        <scheme val="minor"/>
      </rPr>
      <t>Providing Chair-</t>
    </r>
    <r>
      <rPr>
        <sz val="11"/>
        <rFont val="Calibri"/>
        <family val="2"/>
        <scheme val="minor"/>
      </rPr>
      <t xml:space="preserve">
The seat and back shall be made up of wood veneer with foam back. The chair can also be provided with fixed wooden armrests .The dimensions of back shall be 49 cm (W) X 37 cm (H) and of seat shall be 51 cm (W) X 50.0cm (D). The Seat and Back Inner shall be upholstered with PU foam and fabric and shall be assembled over the seat and back.  The chair is made of Rubber wood veneer with thickness of the leg 25 mm and width of the leg at 28mm. Seat Height - 46 cm, Height-83.0cm, Width &amp; Depth of Chair as measured from base - Width-60.0cm and Depth-56.0 cm.Dimensions tolerance / variations shall be within +/- 1 cm.  </t>
    </r>
  </si>
  <si>
    <t xml:space="preserve">Drawing Table 
Providing &amp; fixing  Table Top is made of 25mm thick BWR PLY as per approved shade . The exposed edges of the table top are sealed with 2mm PVC edge banding. The height of the table top from the ground should be as per detailed Drawings.
Gable End - 17 mm thick BWR ply with 1 mm thick lamiante finish. All edges to be covered with 2 mm thick PVC edgeband. 
 </t>
  </si>
  <si>
    <r>
      <rPr>
        <b/>
        <sz val="11"/>
        <rFont val="Calibri"/>
        <family val="2"/>
        <scheme val="minor"/>
      </rPr>
      <t>Providing Chairs-</t>
    </r>
    <r>
      <rPr>
        <sz val="11"/>
        <rFont val="Calibri"/>
        <family val="2"/>
        <scheme val="minor"/>
      </rPr>
      <t xml:space="preserve">
The seat and back shall be injection moulded in Polypropylene. They shall be fitted on the understructure assembly and shall be fixed with screws. The chair shall be available in selected colours only. Approximate Back Size shall be: 42.0cm. (W) X 38.5 cm. (H). and Approximate Seat Size shall be: 46 cm. (W) X 39.5 cm. (D). The understructure assembly shall be  made of MSERW PIPE PIPE:Dia 19x1.6 and silver powder coated ( DFT 40-60 microns ). Overall Dimensions of Chair shall be Seat Height - 46.5 cm, Height - 83.0cm, Width &amp; Depth of Chair as measured from base - Width-42.0cm and Depth-46 cm. Dimensions tolerance / variations shall be within +/- 1 cm.  </t>
    </r>
  </si>
  <si>
    <r>
      <rPr>
        <b/>
        <sz val="11"/>
        <rFont val="Calibri"/>
        <family val="2"/>
        <scheme val="minor"/>
      </rPr>
      <t>Supply &amp; Installation of Designer Acoustic Metal False ceiling with linear planks: -</t>
    </r>
    <r>
      <rPr>
        <sz val="11"/>
        <rFont val="Calibri"/>
        <family val="2"/>
        <scheme val="minor"/>
      </rPr>
      <t xml:space="preserve"> The ceiling system will consist of linear box shaped panels shall be made up of combination of perforated and non-perforated panels so as to achieve strength and acoustics. These tiles shall be bend through CNC, machine punched &amp; laser Cut so as to achieve perfect accuracy. Panels fixed to an adjustable suspension system which allows for individual panels to be removable type. Structure Shall be made from heavy duty powder coated modular steel frame (minimum sheet thickness 1 to 1.6mm). Anchor fastener and GI self-threaded rods for grout this from roof. It shall be formed with the help of slotted rolled W sections (stiffener) and M section (Master) with help of M6 cage nut and bolts. The Ceiling must be RoHS certified (from UL/Intertek) to ensure restriction of hazardous substance in any of the materials. (Certificate to be submitted along with the technical Bid). The ceiling shall be Seismic Zone 5 Tested from approved government agency, relevant certificate to be submitted along with technical Bid. The Ceiling tile must be Tested and certified for ASTM E84 (from UL/Intertek) for the surface burning characteristics.</t>
    </r>
  </si>
  <si>
    <r>
      <rPr>
        <b/>
        <sz val="11"/>
        <rFont val="Calibri"/>
        <family val="2"/>
        <scheme val="minor"/>
      </rPr>
      <t>Supply &amp; Installation of Grid Type 700mm X 620mm Snap fit Ceiling</t>
    </r>
    <r>
      <rPr>
        <sz val="11"/>
        <rFont val="Calibri"/>
        <family val="2"/>
        <scheme val="minor"/>
      </rPr>
      <t xml:space="preserve">
1) Factory made acoustic modular metal false ceiling of powder coated panels. Make shall comprising of
perforated and non-perforated metal panels (700X620mm) made through CNC laser Cutting, bending &amp; 
punching. Panel shall be of 0.6mm of approved color. Panels shall be designed to enhance visual feel, with 
provision for easy installation and maintenance, integrated lighting and scope for integration of building 
services like HVAC and fire detection/ fighting system
2) As per design panel shall comprise of perforation for making false ceiling acoustically sound with fire 
rated Acoustic fleece
3) Metal modular false ceiling must have Noise absorption coefficient (NRC) value minimum 0.70 according 
to IS:8225-1987, ISO: 354-1985 and ASTM 423-90, test report to be submitted along with the technical bid.
4) The Ceiling system must be RoHS certified (from UL/Intertek) to ensure restriction of hazardous 
substance in any of the materials. Certificate to be submitted along with the technical bid.
5) The proposed ceiling tiles should be tested and certified as Class A as per ASTM E84 (from UL/Intertek) 
for surface spread of flame and smoke generation. This is mandatory to ensure that the materials used in 
the interiors do not provoke fire. Certificate to be submitted along with the technical bid. 
6) Metal Ceiling must have Noise absorption coefficient value.
7) Ceiling Plank
7.1) Plank shall be made from 0.6mm thick Powder Coated CRCA sheet of approved shade and sizes.
7.2) Light fitting can be defined as per the LUX requirement
7.3) It shall have Laser cut circular hole for light fixing as per defined lux requirement and approved layout
7.4) Non-perforated tile slots to be punched to accommodate AC grills.</t>
    </r>
  </si>
  <si>
    <t>Supply &amp; Installation of Calcium Silicate Board Ceiling Material
Plain Calcium Silicate acoustic Boards for false ceiling with 8mm Approx. thick, Structure for underside of 
suspended grid formed of GI perimeter channels. Wood screws and metal expansion raw plugs for fixing 
with wall. Plastic emulsion paint of approved make and shade for finishing surface of Calcium Silicate 
Boards. Specification: Calcium Silicate Board is manufactured from a mixture of Portland cement, fine silica, 
special cellulose fibers and selected fillers to impart durability, toughness, fire and moisture resistance.</t>
  </si>
  <si>
    <r>
      <rPr>
        <b/>
        <sz val="11"/>
        <rFont val="Calibri"/>
        <family val="2"/>
        <scheme val="minor"/>
      </rPr>
      <t>Supply &amp; Installation of  Modular Control Desk</t>
    </r>
    <r>
      <rPr>
        <sz val="11"/>
        <rFont val="Calibri"/>
        <family val="2"/>
        <scheme val="minor"/>
      </rPr>
      <t xml:space="preserve"> for provision of 04 monitors made in "XLAT" system. 1. Work-surface shall be minimum 25 mm thick MDF with High Pressure ANSI/NEMA LD3 certified scratch-resistant Laminate 2. Structure: 2.1 Made of heavy duty Extruded Vertical and Horizontal Aluminium profiles of HE9WP grade. The Extrusions shall be duly powder coated with 40+ micron over all surfaces. All sheet metal parts must be finished with a durable, black, electrostatic powder coating. OEM must be FSC certified. 2.3 Control Desk shall be Seismic Zone 5 tested and certified with monitor mounted on monitor arms of the console. Seismic test report of bare control desk shall be deemed unacceptable. 3. Monitor Arm: UL certified design feature of monitor arm assembly shall have auto lock, push &amp; remove feature for quick release of VESA mounts and modular arm extensions for ease in maintenance and fixing of monitor by one technician within 30 seconds without using any tools. 4. Keyboard trays. 5. Slat Wall shall be made of approx. 2mm thick Extruded Aluminium (HE9WP aluminium alloy) and designed in such a way that no joints or gaps are visible in the entire width of the console. 6. Shutters &amp; Side Legs: - Front, back shutters shall be of 18 mm Laminated MDF Board with premium finish. Side leg shall be of 25mm of the same finish. Hinges shall have lifetime warranty against manufacturing defects. 7. ISO 11064 Complied Console Ergonomic design considering proper Leg space. 8. Front edge shall be UL Certified design feature of modular PU Edge. High density Poly Urethane Foam moulded on industrial grade aluminium core to form 50mm deep tapered edge to be installed on worktop. The edge shall be mechanically replaceable within 30 minutes in case of damage or wear without opening or removing the worktop.</t>
    </r>
  </si>
  <si>
    <t>Stool for Lab and Class-IV
Providing and fixing 4 legged Lab stool, Legs made of 16 Guage 45 MM Outer dimension MS Pipe, Duly
painted, With a 304 Grade Stainless steel 12 inch wide seat with a 1 inch collar, Height adjustment via a
screw. as per design and drawing and instructions of Engineer in charge.</t>
  </si>
  <si>
    <r>
      <rPr>
        <b/>
        <sz val="11"/>
        <rFont val="Calibri"/>
        <family val="2"/>
        <scheme val="minor"/>
      </rPr>
      <t>Signage Board:</t>
    </r>
    <r>
      <rPr>
        <sz val="11"/>
        <rFont val="Calibri"/>
        <family val="2"/>
        <scheme val="minor"/>
      </rPr>
      <t xml:space="preserve"> Providing , Supplying and fixing  signage board of 3mm Acrylic sheet with UV printing letter  including all lift , lead , Scafollding , fixtures &amp; fastening  etc. complete as per Drawings.and sample approved by Architect / Clients.
</t>
    </r>
  </si>
  <si>
    <t>Notice Board: Providing and fixing wall mounted type modular notice board (Rectangular Shape) with all necessary hardware, fixture and fittings WRITING BOARD LAMINATED BLACK/ GREEN NON MAGNETIC
Made of al beeding frame with black writing laminate &amp; back side covered with laminate of approved make etc. complete. As directed and approved by architect .  size of board is 1200X900</t>
  </si>
  <si>
    <r>
      <rPr>
        <b/>
        <sz val="11"/>
        <rFont val="Calibri"/>
        <family val="2"/>
        <scheme val="minor"/>
      </rPr>
      <t>Cubicles: Providing and fixing PANEL BASED VIBRANT PLUS (LINEAR) 1500 x 1500 x 600D x 740H, PANEL HT. 1200MM (60MM THK.)</t>
    </r>
    <r>
      <rPr>
        <sz val="11"/>
        <rFont val="Calibri"/>
        <family val="2"/>
        <scheme val="minor"/>
      </rPr>
      <t xml:space="preserve">
</t>
    </r>
    <r>
      <rPr>
        <b/>
        <sz val="11"/>
        <rFont val="Calibri"/>
        <family val="2"/>
        <scheme val="minor"/>
      </rPr>
      <t>Frames :-</t>
    </r>
    <r>
      <rPr>
        <sz val="11"/>
        <rFont val="Calibri"/>
        <family val="2"/>
        <scheme val="minor"/>
      </rPr>
      <t xml:space="preserve"> Partition thickness is 60mm for stability and with the inside gap between two tile is approximately 50mm for higher wire carrying capacity. Frame Horizontals are made of 1mm thick CRCA sheets &amp; the verticals are made of Aluminium Extrusions of 1.5mm thick Frame Horizontals are made of 1mm thick CRCA sheets &amp; the verticals are made of Aluminium Extrusions of 1.5mm thick All the frames will be duly powder coated based on the choice of the Powder Coat colour , as per Customers choice, which will be inline with the Top trims &amp; end trims All the frames are fastened together by means of M6 NUTS &amp; BOLTS . All the Caps viz end, inline &amp; universal &amp; raceway caps are made out of Die-cast Aluminum. These caps also are finished in an epoxy powder coating finish in the same color. All the frames are fitted with M10 levelling bolts.
</t>
    </r>
    <r>
      <rPr>
        <b/>
        <sz val="11"/>
        <rFont val="Calibri"/>
        <family val="2"/>
        <scheme val="minor"/>
      </rPr>
      <t>Raceway :-</t>
    </r>
    <r>
      <rPr>
        <sz val="11"/>
        <rFont val="Calibri"/>
        <family val="2"/>
        <scheme val="minor"/>
      </rPr>
      <t xml:space="preserve">The raceways are made out of 0.8mm thick CRCA &amp; powder coated. The electrical raceway (below or above TT),  are hook on type which will be mounted on the verticals. The skirting/data raceway is hollow and will be mounted on the raceway channels
</t>
    </r>
    <r>
      <rPr>
        <b/>
        <sz val="11"/>
        <rFont val="Calibri"/>
        <family val="2"/>
        <scheme val="minor"/>
      </rPr>
      <t>Wire Management:-</t>
    </r>
    <r>
      <rPr>
        <sz val="11"/>
        <rFont val="Calibri"/>
        <family val="2"/>
        <scheme val="minor"/>
      </rPr>
      <t xml:space="preserve">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CRCA snap cover both sides.  The raceway covers will be provided with appropriate electrical switch cutouts, as required. </t>
    </r>
    <r>
      <rPr>
        <b/>
        <sz val="11"/>
        <rFont val="Calibri"/>
        <family val="2"/>
        <scheme val="minor"/>
      </rPr>
      <t>Tiles:</t>
    </r>
    <r>
      <rPr>
        <sz val="11"/>
        <rFont val="Calibri"/>
        <family val="2"/>
        <scheme val="minor"/>
      </rPr>
      <t xml:space="preserve"> Fabric Tile: Constructed out of 4mm thick Medium Density Fiber Board (MDF) and covered with Fabric of choice. Bottom Row of Steel Tile: Constructed out of 0.8mm CRCA sheet and finished in epoxy powder coating. Can be given with plain / perforations / embossed finishes. Magnetic tile: Constructed out of 0.8mm Galvanized sheet and covered with fabric of choice. Whiteboard marker tiles: Made out of 4mm MDF with 1mm glossy highly wear resistant face laminate with a balancing laminate on the back. Total thickness is 5mm.
Legs : Vibrant plus straight legs
</t>
    </r>
    <r>
      <rPr>
        <b/>
        <sz val="11"/>
        <rFont val="Calibri"/>
        <family val="2"/>
        <scheme val="minor"/>
      </rPr>
      <t xml:space="preserve">Table tops </t>
    </r>
    <r>
      <rPr>
        <sz val="11"/>
        <rFont val="Calibri"/>
        <family val="2"/>
        <scheme val="minor"/>
      </rPr>
      <t>are of 25mm thk Pre-laminated particleboards conforming to IS : 12823 Interior Grade. Specially designed powder coated M.S. brackets fixed to the partition frame support the tabletops. Sealed edge in table top. PVC edge banding are imported from Rehau or Dolken of Germany.</t>
    </r>
  </si>
  <si>
    <r>
      <t xml:space="preserve">Providing and fixing </t>
    </r>
    <r>
      <rPr>
        <b/>
        <sz val="11"/>
        <rFont val="Calibri"/>
        <family val="2"/>
        <scheme val="minor"/>
      </rPr>
      <t>corner table</t>
    </r>
    <r>
      <rPr>
        <sz val="11"/>
        <rFont val="Calibri"/>
        <family val="2"/>
        <scheme val="minor"/>
      </rPr>
      <t xml:space="preserve"> of Depth (mm)600 X Width (mm)600 X
Height (mm) 450 etc. in 25 mm Thick BWR 303  Ply Wood on top &amp; 19 mm thick commercial play for vertical support , 1mm thick approved color ,&amp; shade laminate on all sides &amp; internally two coats of oil painting and  as per drawing and designing and approval of  Architect .</t>
    </r>
  </si>
  <si>
    <r>
      <rPr>
        <b/>
        <sz val="11"/>
        <rFont val="Calibri"/>
        <family val="2"/>
        <scheme val="minor"/>
      </rPr>
      <t xml:space="preserve">PROVIDING &amp; FIXING PANEL BASED VIBRANT PLUS (LINEAR) 1500 Teacher Table- @ 1200LX600DX750HT, (WITH PEDESTAL). 1200MM (60MM THK.) </t>
    </r>
    <r>
      <rPr>
        <sz val="11"/>
        <rFont val="Calibri"/>
        <family val="2"/>
        <scheme val="minor"/>
      </rPr>
      <t xml:space="preserve"> 
Cubicles:- Partition thickness is 60mm for stability and with the inside gap between two tile is approximately 40 mm for higher wire carrying capacity. Tiles made of 09 mm thick BWR Ply finished with laminate &amp; the verticals are made of Aluminium Extrusions of 1.5mm thick Frame Horizontals are made of 1.5 mm thick Aluminium Extrusion  All the frames will be duly powder coated based on the choice of the Powder Coat colour , as per Customers choice, which will be inline with the Top trims &amp; end trims. All the Caps viz end, inline &amp; universal &amp; raceway caps are made out of Die-cast Aluminum. These caps also are finished in an epoxy powder coating finish in the same color. All the frames are fitted with M10 levelling bolts.
Raceway :-The raceways are made out of 1.5 mm Aluminium &amp; powder coated. The electrical raceway (below or above TT),  are fixed type which will be mounted on the verticals made of 9 mm thick ply fninished with laminate. The skirting/data raceway is hollow and will be mounted on the raceway channels.
Wire Management:-The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Aluminium cover both sides.  The raceway covers will be provided with appropriate electrical switch cutouts, as required. Tiles: Fabric Tile: Constructed out of 8mm thick Medium Density Fiber Board (MDF) and covered with Fabric of choice. Bottom Row of BWR Ply Tile: 9mm Thick BWR ply with lamiante finish . . finishes. Magnetic tile: Constructed out of 0.8mm Galvanized sheet and covered with fabric of choice. Whiteboard marker tiles: Made out of 8mm MDF with 1mm glossy highly wear resistant face laminate with a balancing laminate on the back. Total thickness is 9mm.
Table Top- 25mm  thk Table top made of BWP Ply with   laminate as per appoved shade and edges cover with PVC edge banding. Gable End -  Table top will be supported on 17 mm thick BWR Ply finished with 1mm laminate on both side. Sealed edge in table top. PVC edge banding are imported from Rehau or Dolken of Germany etc. complete as per drawings and designing and approval of Architects/ Clients.</t>
    </r>
  </si>
  <si>
    <r>
      <rPr>
        <b/>
        <sz val="11"/>
        <rFont val="Calibri"/>
        <family val="2"/>
        <scheme val="minor"/>
      </rPr>
      <t xml:space="preserve">PROVIDING  &amp; PLACING CHAIR: </t>
    </r>
    <r>
      <rPr>
        <sz val="11"/>
        <rFont val="Calibri"/>
        <family val="2"/>
        <scheme val="minor"/>
      </rPr>
      <t xml:space="preserve">The seat and back shall be injection moulded in Polypropylene. They shall be fitted on the understructure assembly and shall be fixed with screws. The chair shall be available in selected colours only. Approximate Back Size shall be: 42.0cm. (W) X 38.5 cm. (H). and Approximate Seat Size shall be: 46 cm. (W) X 39.5 cm. (D). The understructure assembly shall be  made of MSERW PIPE PIPE:Dia 19x1.6 and silver powder coated ( DFT 40-60 microns ). Overall Dimensions of Chair shall be Seat Height - 46.5 cm, Height - 83.0cm, Width &amp; Depth of Chair as measured from base - Width-42.0cm and Depth-46 cm. Dimensions tolerance / variations shall be within +/- 1 cm.  </t>
    </r>
  </si>
  <si>
    <r>
      <rPr>
        <b/>
        <sz val="11"/>
        <color theme="1"/>
        <rFont val="Calibri"/>
        <family val="2"/>
        <scheme val="minor"/>
      </rPr>
      <t xml:space="preserve"> Providing and Fixing Semi FowlerBed is a simple bed (78" L x 36" W x 40" H)</t>
    </r>
    <r>
      <rPr>
        <sz val="11"/>
        <color theme="1"/>
        <rFont val="Calibri"/>
        <family val="2"/>
        <scheme val="minor"/>
      </rPr>
      <t xml:space="preserve">
designed for remote primary healthcare centres , where beds are expected to last for years without any maintenance.
• With Full Sheet Metal Embossing
• No maintenance.
• Durable &amp; Long Lasting
• Sturdy &amp; Strong Construction.
• Powder coated structure</t>
    </r>
  </si>
  <si>
    <r>
      <rPr>
        <b/>
        <sz val="11"/>
        <rFont val="Calibri"/>
        <family val="2"/>
        <scheme val="minor"/>
      </rPr>
      <t>Providing &amp; Fixing Cubicles-PANEL BASED VIBRANT PLUS (LINEAR)  1200 x 600D x 750H, PANEL HT. 1200MM (60MM THK.)</t>
    </r>
    <r>
      <rPr>
        <sz val="11"/>
        <rFont val="Calibri"/>
        <family val="2"/>
        <scheme val="minor"/>
      </rPr>
      <t xml:space="preserve">
Cubicles:- Partition thickness is 60mm for stability and with the inside gap between two tile is approximately 40 mm for higher wire carrying capacity. Tiles made of 09 mm thick BWR Ply finished with laminate &amp; the verticals are made of Aluminium Extrusions of 1.5mm thick Frame Horizontals are made of 1.5 mm thick Aluminium Extrusion  All the frames will be duly powder coated based on the choice of the Powder Coat colour , as per Customers choice, which will be inline with the Top trims &amp; end trims. All the Caps viz end, inline &amp; universal &amp; raceway caps are made out of Die-cast Aluminum. These caps also are finished in an epoxy powder coating finish in the same color. All the frames are fitted with M10 levelling bolts.
Raceway :-The raceways are made out of 1.5 mm Aluminium &amp; powder coated. The electrical raceway (below or above TT),  are fixed type which will be mounted on the verticals made of 9 mm thick ply fninished with laminate. The skirting/data raceway is hollow and will be mounted on the raceway channels.
Wire Management:-The partition has two integrated raceway (for ele. &amp; data separate, at skirting &amp; at worksurface level). The free space available within raceway accommodates power, data and communication cables. The cable enters from the bottom (from floor) and can be taken from one end to the other end continuously as per Power / LAN layout plan. Approximately 50-60 (5mm Dia) cables can be accommodated in the raceway channels. raceways are with Aluminium cover both sides.  The raceway covers will be provided with appropriate electrical switch cutouts, as required. Tiles: Fabric Tile: Constructed out of 8mm thick Medium Density Fiber Board (MDF) and covered with Fabric of choice. Bottom Row of BWR Ply Tile: 9mm Thick BWR ply with lamiante finish . . finishes. Magnetic tile: Constructed out of 0.8mm Galvanized sheet and covered with fabric of choice. Whiteboard marker tiles: Made out of 8mm MDF with 1mm glossy highly wear resistant face laminate with a balancing laminate on the back. Total thickness is 9mm.
Table Top- 25mm  thk Table top made of BWP Ply with   laminate as per appoved shade and edges cover with PVC edge banding. Gable End -  Table top will be supported on 17 mm thick BWR Ply finished with 1mm laminate on both side. Sealed edge in table top. PVC edge banding are imported from Rehau or Dolken of Germany. etc. complete and approved by Architect / Clients.</t>
    </r>
  </si>
  <si>
    <r>
      <rPr>
        <b/>
        <sz val="11"/>
        <color theme="1"/>
        <rFont val="Calibri"/>
        <family val="2"/>
        <scheme val="minor"/>
      </rPr>
      <t>Stool for Lab and Class-IV</t>
    </r>
    <r>
      <rPr>
        <sz val="11"/>
        <color theme="1"/>
        <rFont val="Calibri"/>
        <family val="2"/>
        <scheme val="minor"/>
      </rPr>
      <t xml:space="preserve"> Providing and fixing 4 legged Lab stool, Legs made of 16 Guage 45 MM Outer dimension MS Pipe, Duly painted, With a 304 Grade Stainless steel 12 inch wide seat with a 1 inch collar, Height adjustment via a screw. as per design and drawing and instructions of Engineer in charge.</t>
    </r>
  </si>
  <si>
    <r>
      <rPr>
        <b/>
        <sz val="11"/>
        <rFont val="Calibri"/>
        <family val="2"/>
        <scheme val="minor"/>
      </rPr>
      <t>Providing &amp; Fixing Pantry Console:-</t>
    </r>
    <r>
      <rPr>
        <sz val="11"/>
        <rFont val="Calibri"/>
        <family val="2"/>
        <scheme val="minor"/>
      </rPr>
      <t xml:space="preserve"> Marine Plywood structure of 19mm, 12mm thicknesses as indicated. Finishing on both side with specified laminates. Drawers to contain side mounting &amp; Telescopic channels of approved make. Shutters (19mmm BWR 303  Ply Wood) to contain appropraite hinges of approved make. Edge binding tape/ laminate of matching colour. Shelves to be made in 19mm BWR 303  Ply Wood with laminate on both sides. Teak Wood to be used for Lipping. 19mm Granite to be mounted on Plywood on Counter Top. Please refer to drawing for other details and specifications.</t>
    </r>
  </si>
  <si>
    <r>
      <rPr>
        <b/>
        <sz val="11"/>
        <rFont val="Calibri"/>
        <family val="2"/>
        <scheme val="minor"/>
      </rPr>
      <t>Providing &amp; Fixing Guest Table-PROCEED 2100 X900 X 740H</t>
    </r>
    <r>
      <rPr>
        <sz val="11"/>
        <rFont val="Calibri"/>
        <family val="2"/>
        <scheme val="minor"/>
      </rPr>
      <t xml:space="preserve">
Table Top 25mm Thick BWR Ply With Approved LAminate Shade With 2mm Thick Pvc Edge Banding. Table Comes Pre-Fitted With Flip Top Box For Providing Power-Data-Voice Switches On A Modular Switch Plate. Access Flap Consist Of Aluminium Extruded Top Cover With Textured Powder Coating Finish In  Silver Color As A Standard To Match Any Décor. Standard Nominal Size 450 Mm (8 Module + Quadra Plate-For Data). Understructure Is Made Of BWR ply with approved shade  With 2mm Thick Pvc Edge Banding. Gable Ends Are In 25mm Thick And Modesty Panels Are In 17mm ThickBWR Ply panels. The Table Comes In Packed In A Flat Condition And Easy To Assembly Modules And Hardware Which Gets Quickly Installed In The Final Customer Destination etc. complete and approved by Architects.</t>
    </r>
  </si>
  <si>
    <r>
      <rPr>
        <b/>
        <sz val="11"/>
        <rFont val="Calibri"/>
        <family val="2"/>
        <scheme val="minor"/>
      </rPr>
      <t>Providing &amp; Fixing Office Table-2000 X 750 X 740</t>
    </r>
    <r>
      <rPr>
        <sz val="11"/>
        <rFont val="Calibri"/>
        <family val="2"/>
        <scheme val="minor"/>
      </rPr>
      <t xml:space="preserve">
side Storage 900lX450DX750ht  +BWR PLY 1D+1F PEDESTAL @400 X 450 X 710
Table Top: - The table top is Post-laminated for better abrasion and scratch resistance. The Table top is made of BWR PLY  with 1mm top laminate and 1mm bottom laminate. The complete Table top is 36mm thick. All exposed edges have 2mm PVC edge banding. The colours available are Walnut Bronze/ Acacia Exodus / Black Cherry.
Modesty panel: - The modesty is Post-laminated for better abrasion and scratch resistance. The Modesty is made of 17mm BWR PLY with 1mm top laminate and 1mm bottom laminate. All exposed edges have 2mm PVC edge banding. The colour of the modesty is matching to the table top colour.
Understructure :-  The understructure is 200mm wide on one side is 25mm. It is made up of BWR PLY  and is black in colour. The understructure has wire management properties and can carry concealed wires within it. All exposed edges have 2mm PVC edge banding.
Wire Management :-  The understructure has the capability of carrying wires within it. The main table has an access flap arrangement for easy access of switches and sockets for connecting the gadgets. The access flap cover is made of Aluminum extrusion and powder coated upto 50-60 microns.
The back storage The storage caracass is made of 18mm thick  Ply of
black colour. The shutters and storage top are Post-laminated for better abrasion and scratch resistance. The storage top is made of 36mm Ply with 1mm top laminate and 1mm bottom laminate. The shutters are made of 18mm Ply  with 1mm top laminate and 1mm bottom laminate. The storage back is made of 9mm thick  Ply. The shutter and storage top colour is matching to the main table. The storage is completely handle less and is openable from the top. Al hinges are from Hettich. One number EBCO premium lock has been considered for the storage. All exposed edges have 2mm PVC edge banding. The storage skirting is of 75mm high, the storage area height is 455mm high and the display area is 175mm high. etc. complete and approved by Architect / Clients.</t>
    </r>
  </si>
  <si>
    <r>
      <rPr>
        <b/>
        <sz val="11"/>
        <rFont val="Calibri"/>
        <family val="2"/>
        <scheme val="minor"/>
      </rPr>
      <t>Providing &amp; Fixing Bag Rack</t>
    </r>
    <r>
      <rPr>
        <sz val="11"/>
        <rFont val="Calibri"/>
        <family val="2"/>
        <scheme val="minor"/>
      </rPr>
      <t xml:space="preserve">-Providing &amp; fixing open storage for students Size 1200X400X900MM,Non toxic modular storage etc. Completed as per detail drawing ,  designing and approved by Engineer-in-charge, architect / clinet. </t>
    </r>
  </si>
  <si>
    <r>
      <rPr>
        <b/>
        <sz val="11"/>
        <rFont val="Calibri"/>
        <family val="2"/>
        <scheme val="minor"/>
      </rPr>
      <t>TABLE 900 X 600 X 740 (with 400mm height screen) WITH PRELAM TOP &amp; ERW MS UNDERSTRUCTURE (50X50), WITHOUT ACCESS FLAP</t>
    </r>
    <r>
      <rPr>
        <sz val="11"/>
        <rFont val="Calibri"/>
        <family val="2"/>
        <scheme val="minor"/>
      </rPr>
      <t xml:space="preserve">
TABLE TOP :- The Table Top is made of 25mm thick thick BWR PLY as per approved shade . The exposed edges of the table top are sealed with 2mm PVC edge banding. The height of the table top from the ground should be 740mm.
Legs:- The legs are 50 x 50mm thick Square pipe made of 1.6mm thick CRCA pipe duly powder coated. The powder coating thickness considered is 50 to 60 microns DFT.
Tie Member :- The tie member should be 80 x 40mm pipe structure made of 1.6mm thick CRCA duly powder coated. The powder coating thickness considered is 50 to 60 microns DFT. Structure to fully welded with all arc welding from inside eliminating manual finishing. None of the welding joints should be visible from outside.
MAST :- The vertical and horizontal of the mast to made up of 1.6 mm thick CRCA bent into the C shape channel. The mast size to be considered as 500 x 105mm for sharing back to back cluster. For non sharing cluster the Mast size is 230 x 105mm. The mast cover is 0.7mm thick galvanized iron sheet. The inner brackets are 3 mm thick CRCA.
LEG SHOE/LEVELLERS :- The leg shoe is made up of 100% recyclable nylon 6. The shoe helps in mounting of levelers on the legs by eliminating any welding process. The levelers are made of Nylon 6 with M8 bolts insert moulded to take care of any floor undulation.
BEAM :- The beam is 1.2mm thick CRCA bent in the form of C channels with 3mm thick CRCA brackets. The bottom cover is made of 0.7 mm thick GI sheet. All welding is from inside eliminating manual finishing. The beam acts as a main spine, stiffeners and also cable carrying raceway thus eliminating use of extra material. The size of the beam is 100mm height and depth of 445mm for sharing. In case of non sharing the size is 100mm height and 190mm depth etc. Completed as per detail drawing ,  designing and approved by Engineer-in-charge, architect / clinet.
  </t>
    </r>
  </si>
  <si>
    <t>Mild Steel Locker : Providing &amp; Fixing Mild Steel Godrej locker 300X600mm size as per detailed drawings.</t>
  </si>
  <si>
    <r>
      <rPr>
        <b/>
        <sz val="11"/>
        <color theme="1"/>
        <rFont val="Calibri"/>
        <family val="2"/>
        <scheme val="minor"/>
      </rPr>
      <t>Providing &amp; Fixing Blow Mould Tip-up  Seating</t>
    </r>
    <r>
      <rPr>
        <sz val="11"/>
        <color theme="1"/>
        <rFont val="Calibri"/>
        <family val="2"/>
        <scheme val="minor"/>
      </rPr>
      <t xml:space="preserve"> without Arm Rest for  Swimming pool Area - Providing and fixing double-wall hollow blow mold two component seat and back  Tip Up type seat having minimum dimensions as 450 mm side length x510 mm rear height in two pieces of  piece of HDPE having minimum shell thickness of 3 mm on each wall of top part and 5mm on each wall of bottom part. and minimum density of 0.95 gram/cm3, weight of plastic chair bottom part should not be less than 1.5 kg, and bottom seat part chair should be 2.0kg.
The seat to withstand in high temperature not less than 50°C with ultraviolet stabilizer and color fastness, having ergonomic design, with two digit aluminum number plate for seat to be fixed on bottom seat .
The stand to be fabricated from 60 mm dia and 60 x 40 x 3mm pipe  pipe with round flange of size 150 mm dia 6mm thick connected with bottom and top plastic parts with 3 mm thick brackets. The total frame to be powder coated  and the total chair assembly to fold with gravity type system. The stand should be fixed to ground with help of Hilti / Wruth anchor fasteners.
Chair should have a warranty of 2 years against significant colour fading and 5 year against breakage due to manufacturing defects. 
Chair Plastic Part should have been tested with  xenon –Arc exposure Test as per ISO 4892-2:2013 ,Cycle-1. The Grey Sale Rating should be (GSR) : &gt; 4, Delta Δ E : &lt; 3
The seat should pass BS EN 12520 : 2015 TEST, Sample and Test Certificate to be submitted for approval  to  Architect and Engineering In charge before Procurement etc. complete as per drawings , Designe and approved by Architect / Clients.
</t>
    </r>
  </si>
  <si>
    <r>
      <rPr>
        <b/>
        <sz val="10"/>
        <color theme="1"/>
        <rFont val="Calibri"/>
        <family val="2"/>
        <scheme val="minor"/>
      </rPr>
      <t>Providing &amp; Fixing X Desk</t>
    </r>
    <r>
      <rPr>
        <sz val="10"/>
        <color theme="1"/>
        <rFont val="Calibri"/>
        <family val="2"/>
        <scheme val="minor"/>
      </rPr>
      <t xml:space="preserve"> 1800L  x 750 x 740, side table 1350 x 450, Back storage 1200Lx2100ht-2 nos  , 1D 1F Pedestal, </t>
    </r>
    <r>
      <rPr>
        <sz val="10"/>
        <color rgb="FFFF0000"/>
        <rFont val="Calibri"/>
        <family val="2"/>
        <scheme val="minor"/>
      </rPr>
      <t xml:space="preserve">PLY </t>
    </r>
    <r>
      <rPr>
        <sz val="10"/>
        <color theme="1"/>
        <rFont val="Calibri"/>
        <family val="2"/>
        <scheme val="minor"/>
      </rPr>
      <t xml:space="preserve"> Modesty
TABLE TOP :- The Table Top is made of 25mm thick BWR PLY as per approved shade . The exposed edges of the table top are sealed with 2mm PVC edge banding. The height of the table top from the ground should be 750mm.
Gable End - 17 mm thick BWR ply with 1 mm thick lamiante finish. All edges to be covered with 2 mm thick PVC edgeband. 
Mobile Pedestal - 17 mm thick BWR ply with 1 mm thick lamiante finish. All edges to be covered with 2 mm thick PVC edgeband etc. complete as per drawings &amp; designe and approved by  Architect / Clients.</t>
    </r>
  </si>
  <si>
    <r>
      <rPr>
        <b/>
        <sz val="10"/>
        <color theme="1"/>
        <rFont val="Century Gothic"/>
        <family val="2"/>
      </rPr>
      <t>PROVIDING &amp; FIXING HIGH Back with moulded mesh back with lumbar support, HR foam seat with plano fabric, 1D adj. armrest, Nylon base &amp; PU Castor</t>
    </r>
    <r>
      <rPr>
        <sz val="10"/>
        <color theme="1"/>
        <rFont val="Century Gothic"/>
        <family val="2"/>
      </rPr>
      <t xml:space="preserve">
VOC Certified chair - ANSI/BIFMA X7.1-2007 &amp; ANSI/BIFMA M7.1-2011.The cushioned seat assembly shall consists of moulded polyurethane foam upholstered with fabric. The foam is assembled over a 12mm thick hot pressed plywood . The back shall made up of two piece injection moulded frame. The inner frame shall be upholstered with mesh fabric and mounted on the main assembly. Size of back shall be (W)-48.5cm, (H)-49.5 cm &amp; size of seat shall be (W)-49 cm x (D)-44.0 cm .Armrest has 2 way button operated height adjustment and depth adjustment. The arm top is made of soft moulded PU with MS insert.The mechanism of chair shall have following features:360 degree revolving type, Synchro mechanism, Tilt tension adjustment, multi position tilt limiter with Back-safety return feature. Head rest assembly shall made up of polyurethane foam upholstered with fabric. The head rest assembly is mounted on the top of back. It has 5 point adjustment of upto 8 cm . The chair shall be provided with pneumatic height adjustment which shall have stroke of 112 mm.  The pedestal shall be made of die-cast polished aluminium or nylon. it shall be fitted with 5 nos twin wheel castor. The size of the pedestal shall be 65.0 +/- 1 cm pitch-centre-dia (70.0 +/- 1.0 cm with castors). The twin wheel castors shall be injection moulded in black nylon or PU . Overall dimensions of Chair shall be, Width of Chair - 70 cm, Depth of Chair - 70.0 cm as measured from pedestal below. Height  from ground - min 96.5 to max 108.0 cm. Seat height - min 47 cm to max 58.5 cm.  Dimensions tolerance / variations shall be within +/- 1 cm. Chair tested as per ANSI/BIFMA x5.1 standards etc. complete and approved by Architect / Clients.</t>
    </r>
  </si>
  <si>
    <r>
      <rPr>
        <b/>
        <sz val="10"/>
        <color theme="1"/>
        <rFont val="Century Gothic"/>
        <family val="2"/>
      </rPr>
      <t>Providing &amp; Fixing Chair - H.R. FOAM BACK &amp; FOAM SEAT WITH PLANO FABRIC</t>
    </r>
    <r>
      <rPr>
        <sz val="10"/>
        <color theme="1"/>
        <rFont val="Century Gothic"/>
        <family val="2"/>
      </rPr>
      <t xml:space="preserve">
The seat  and back shall be made up of 1.2+/-0.1cm thick hot pressed plywood and Upholstered with fabric/leatherette and moulded polyurethane foam all around. The moulded polyurethane foam shall be of  density 55+/-5 kg/m ³, and hardness load 15-20 kgf as per IS:7888 for 25% compression.  The dimensions of seat shall be- 49.0cm(W) x 44.0cm(D) and of back shall be 50.0cm(W) x 47 cm(H).The armrests should be integrated with the understructure. The cantilever understructure made up of Dia 25.4mm, 2mm thk ERW tube and finished with Black Powder coat. Overall dimensions of Chair shall be, Width of Chair - 55cm, Depth of Chair - 55 cm as measured from base below. Height  92 cm. Seat height -45 cm.  Dimensions tolerance / variations shall be within +/- 1 cm. Chair tested as per ANSI/BIFMA x5.1 standards etc. complete and approved by Architect / Clients.</t>
    </r>
  </si>
  <si>
    <r>
      <rPr>
        <b/>
        <sz val="10"/>
        <color theme="1"/>
        <rFont val="Century Gothic"/>
        <family val="2"/>
      </rPr>
      <t>PROVIDING &amp; FIXING DRESSING TABLE: - 2400 (W) X 600 (D) X 1800 (H)</t>
    </r>
    <r>
      <rPr>
        <sz val="10"/>
        <color theme="1"/>
        <rFont val="Century Gothic"/>
        <family val="2"/>
      </rPr>
      <t xml:space="preserve">
The Dressing table unit is made up of 18mm thick PLY  Board with both side decorative laminate. All exposed edges are sealed with 2mm thick PVC edge Banding. The unit has one drawer and one shelf. The dressing table has a mirror of 4mm thick pasted on 18mm thick PLY  Board attached to the base unit. The mirror size considered is 2000L x 1050H x 4(t). The mirror has been pasted using high quality 3M sticker etc. complete as per detail drawings and approved by Architect / Clients.</t>
    </r>
  </si>
  <si>
    <r>
      <rPr>
        <b/>
        <sz val="9"/>
        <color theme="1"/>
        <rFont val="Century Gothic"/>
        <family val="2"/>
      </rPr>
      <t>PROVIDING &amp; FIXING WARDROBE: - 1200 (w) X 600 (d) X 2100h) .</t>
    </r>
    <r>
      <rPr>
        <sz val="9"/>
        <color theme="1"/>
        <rFont val="Century Gothic"/>
        <family val="2"/>
      </rPr>
      <t xml:space="preserve">
The wardrobe side panels and doors are made up of</t>
    </r>
    <r>
      <rPr>
        <sz val="9"/>
        <color rgb="FFFF0000"/>
        <rFont val="Century Gothic"/>
        <family val="2"/>
      </rPr>
      <t xml:space="preserve"> 18mm thick PLY with as per approved laminate sahde .</t>
    </r>
    <r>
      <rPr>
        <sz val="9"/>
        <color theme="1"/>
        <rFont val="Century Gothic"/>
        <family val="2"/>
      </rPr>
      <t xml:space="preserve"> side decorative laminate. All exposed edges are sealed with 2mm thick PVC edge Banding. The shelves are made of 18mm thick</t>
    </r>
    <r>
      <rPr>
        <sz val="9"/>
        <color rgb="FFFF0000"/>
        <rFont val="Century Gothic"/>
        <family val="2"/>
      </rPr>
      <t xml:space="preserve"> PLY  </t>
    </r>
    <r>
      <rPr>
        <sz val="9"/>
        <color theme="1"/>
        <rFont val="Century Gothic"/>
        <family val="2"/>
      </rPr>
      <t xml:space="preserve">with decorative laminate on both sides. </t>
    </r>
    <r>
      <rPr>
        <sz val="9"/>
        <color rgb="FFFF0000"/>
        <rFont val="Century Gothic"/>
        <family val="2"/>
      </rPr>
      <t>The top is made of 18mm PLY  with decorative laminate on both sides</t>
    </r>
    <r>
      <rPr>
        <sz val="9"/>
        <color theme="1"/>
        <rFont val="Century Gothic"/>
        <family val="2"/>
      </rPr>
      <t xml:space="preserve">.  The exposed edges of the top are sealed with 2mm thick PVC edge Banding. The top most part of the wardrobe has an aluminum hanger rod of EBCO make. One drawer of size 400(W) x 150(H) x 450 (D) made of </t>
    </r>
    <r>
      <rPr>
        <sz val="9"/>
        <color rgb="FFFF0000"/>
        <rFont val="Century Gothic"/>
        <family val="2"/>
      </rPr>
      <t xml:space="preserve">18mm thick PLY Board as per approved shade </t>
    </r>
    <r>
      <rPr>
        <sz val="9"/>
        <color theme="1"/>
        <rFont val="Century Gothic"/>
        <family val="2"/>
      </rPr>
      <t>. The drawer will have a multipurpose lock of EBCO premium make. The wardrobe handles are Satin SS finish of 160mm pitch. The wardrobe has a multipurpose lock of EBCO make. All hinges considered are Hettich make. Necessary good quality hardwares have been considered as required. HOSTEL WARDROBE Mirror: - 1060 (H) X 288 (w) x 4 (t)
The wardrobe has a mirror of 4mm thick pasted on the left side door using high quality 3M sticker etc. complete as per detail drawings and approved by Architect / Clients.</t>
    </r>
  </si>
  <si>
    <t>HOSTEL BED Single :- 1000 (W) x 650(H) x 2025(L) for mattress size of 915 (W) x 1981 (L)
Understructure: - The legs are made of Square tube of size 25 x 25mm made out of MS with a thickness of 1.2mm. The legs should have corner brackets welded to it at two levels. The corner brackets are made of 2mm thick CRCA having a L shaped structure to join the side panels and headboard to the leg. Three nos. of Horizontal stiffeners are provided at equal intervals. The stiffeners are made of Square tube of size 25 x 25mm made out of MS with a thickness of 1.2mm. The middle Horizontal Stiffener has a leg attached to it to transfer the load to the ground and add to the strength and stability of the complete structure. This leg is also made of Square tube of size 25 x 25mm made out of MS with a thickness of 1.2mm. All Metal components to undergo 7 tank treatment process and should be powder coated to the thickness of minimum 50 Microns DFT.
Side Panel: - The side panels are made up of 18mm thick Prelam Particle Board with both side decorative laminate. All exposed edges are sealed with 2mm thick PVC edge Banding. The overall width of the side panel is 150mm. The side panels have 18mm thick prelam particle board Baton running for required length to add rigidity to the structure.
Head Board :- The head board is made up of 18mm thick Prelam Particle Board with both side decorative laminate. All exposed edges are sealed with 2mm thick PVC edge Banding. The head board size to be considered as 1000 x 650mm.
Foot Board :- The foot board is made up of 18mm thick Prelam Particle Board with both side decorative laminate. All exposed edges are sealed with 2mm thick PVC edge Banding. The head board size to be considered as 1000 x 450mm.
Bed Base: - The Bed Base is made up of 12mm thick Prelam Particle Board with both side White laminate etc. complete as per drawings and approved by Architect / Clients.th hot melt glue etc. complete as per drawings and approved by Architect / Clients.</t>
  </si>
  <si>
    <t>Providing &amp; Fixing open Cabinate Units  2400x1200htX 600D
Top Panel: 17mm thick BWR Ply with Laminate as per approved shade with PVC Edge Banding. 
Door Shutters:  na
 Side Panels: 17mm thick BWR Ply with Laminate as per approved shade  with PVC Edge Banding. 
Back Panels: 9 mm thick  BWR Ply with Balancing Laminate  with PVC Edge Banding. 
Shelf Panels: 17 mm thick  BWR Ply  with PVC Edge Banding. 
Hardware: High Quality Components for fitting the panels, handles and
lock. Lock: Premium Lock with Wave Key Technology. Provision for adjustability of the Shelf Panel inside the Storage with Pin Support.PVC Edge Banding is done by machine pressed with hot melt glue etc. complete as per drawings and approved by Architect / Clients.</t>
  </si>
  <si>
    <t>PROVIDING &amp; FIXING HOSTEL STUDY TABLE: - 1200 (W) X 600 (D) x 740 (H)
The table top and gable end are made of 25mm thick PLY As per approved lamiante shade . All exposed edges are sealed with 2mm thick PVC edge Banding. The modesty panel is made of 18mm PLY As per approved lamiante shade  with matching PVC edge Banding. One storage unit of size 400(W) x 450(D) x 715 (H) has been considered. All side panels, shelves and drawer facia are made of 18mm thick PLY As per approved lamiante shade  with matching PVC edge Banding. The drawer will have a multipurpose lock of EBCO premium make etc. complete as per drawings and approved by Architect / Clients.</t>
  </si>
  <si>
    <t>Providing &amp; Fixing  Bed @ 2100LX 1650DX 650H Providing and fixing  Bed of Size 2100Lx1650Dx650H with matress and pillow. Understructure: - The legs are made of Square tube of size 25 x 25mm made out of MS with a thickness of 1.2 mm. The legs should have corner brackets welded to it at two levels. The corner brackets are made of 2mm thick CRCA having a L shaped structure to join the side panels and headboard to the leg. Three nos. of Horizontal stiffeners are provided at equal intervals. The stiffeners are made of Square tube of size 25 x 25mm made out of MS with a thickness of 1.2mm. The middle Horizontal Stiffener has a leg attached to it to transfer the load to the ground and add to the strength and stability of the complete structure. This leg is also made of Square tube of size 25 x 25mm made out of MS with a thickness of 1.2mm. All Metal components to undergo 7 tank treatment process and should be powder coated to the thickness of minimum 50 Microns DFT.Side Panel: - The side panels are made up of 18mm thick PLY Board with both side approved shed &amp; colour laminate. All exposed edges are sealed with 2mm thick PVC edge Banding. The overall width of the side panel is 150mm. The side panels have 18mm thick PLY Board  Baton running for required length to add rigidity to the structure. Head Board :- The head board is made up of 18mm thick PLY Board with both side approved shed &amp; colour laminate. All exposed edges are sealed with 2mm thick PVC edge Banding. The head board size to be considered as 1650 x 650mm. Foot Board :- The foot board is made up of 18mm thick PLY Board with both side approved shed &amp; colour laminate. All exposed edges are sealed with 2mm thick PVC edge Banding. The head board size to be considered as 1650 x 450mm. Bed Base: - The Bed Base is made up of 12mm thick PLY Board with both side approved shed &amp; colour laminate etc. complete as per detail drawings and approved by Architect / Clients</t>
  </si>
  <si>
    <t>Providing &amp; Fixing Bed Side Table @ 400LX 400DX 415H 
Providing and Fixing Bed Side Table of size 400LX 400DX 415H The bed side unit is made up of 18mm thick PLY with both side approved shed laminate. All exposed edges are sealed with 2mm thick PVC edge Banding. The bed side table has one drawer and one shelf. The shelf is made of 18mm thick Ply with both side approved shed laminate. All exposed edges are sealed with 2mm thick PVC edge
Banding etc. complete as per drawings and approved by Architect / Clients.</t>
  </si>
  <si>
    <t>TV Unit (Anti - Chamber) 1700LX450DX 750HT 
TV Unit (Anti - Chamber) ( Laminate finish):  Providing, making and fixing storage units  in position as per reference drawings. Storage made from IS 303 BWR 17 mm thick , finish with 1.0mm thick approved colour laminates and outer laminate as per approved make and shade. 
Solid Shutter: shall be made from 17 mmm  thick BWR 303  Ply Wood with both side laminate finish with approved locking arrangement system.
Shelf: as instruction  &amp; making and fixing shelf from 17 mm thk IS 303 BWR ply finish with both side approved laminate.. 
providing lighting arrangement cutout and fixing as per detail drawing. providing required nos of drawers with necessary hardware of approved make work complete including all type of hardware, fittings , fixtures , as per approved mockup  sample by Architect.</t>
  </si>
  <si>
    <t>Providing &amp; Fixing Tea Table @ 1200LX 750DX 450H 
Providing And Fixing Of Tea Table 1200mm X 750mm X 450mm With 12mm Thick Colour Eitched Tempered Glass With Bevelled Drawing Made Out Of 18mm Thick Waterproofing Ply. The Outer Laces To Be Finished With High Quality 4 Mm Thik Veneer Or 1 Mm Thik Mica  etc. complete as per drawings and approved by Architect / Clients.</t>
  </si>
  <si>
    <r>
      <rPr>
        <b/>
        <sz val="11"/>
        <rFont val="Century Gothic"/>
        <family val="2"/>
      </rPr>
      <t>Bear Shape Bench:-Size 1200x1200x380-600mm :-</t>
    </r>
    <r>
      <rPr>
        <sz val="11"/>
        <rFont val="Century Gothic"/>
        <family val="2"/>
      </rPr>
      <t xml:space="preserve">Providing &amp; fixing Bear Shape 25mm thick MDF Board with edge Banding tape with adjestable stainless steel legs non toxic modular  Benches with six chair tec. Completed as per detail drawing ,  designing and approved by Engineer-in-charge, architect / clinet. </t>
    </r>
  </si>
  <si>
    <r>
      <rPr>
        <b/>
        <sz val="11"/>
        <rFont val="Century Gothic"/>
        <family val="2"/>
      </rPr>
      <t xml:space="preserve">Hexagone  Shape Bench:-Size 1200x1200x380-600mm </t>
    </r>
    <r>
      <rPr>
        <sz val="11"/>
        <rFont val="Century Gothic"/>
        <family val="2"/>
      </rPr>
      <t xml:space="preserve">:-Providing &amp; fixing Butterfly Shape  25mm thick MDF Board with edge Banding tape with adjestable stainless steel legs non toxic modular  Benches with six chair tec. Completed as per detail drawing ,  designing and approved by Engineer-in-charge, architect / clinet. </t>
    </r>
  </si>
  <si>
    <r>
      <rPr>
        <b/>
        <sz val="11"/>
        <rFont val="Century Gothic"/>
        <family val="2"/>
      </rPr>
      <t>Moon  Shape Bench:-Size 1200x1200x380-600mm :</t>
    </r>
    <r>
      <rPr>
        <sz val="11"/>
        <rFont val="Century Gothic"/>
        <family val="2"/>
      </rPr>
      <t xml:space="preserve">-Providing &amp; fixing Frog Shape Shape 25mm Prelaminated MDF Board with edge Banding tape with adjestable stainless steel legs non toxic modular  Benches with six chair tec. Completed as per detail drawing ,  designing and approved by Engineer-in-charge, architect / clinet. </t>
    </r>
  </si>
  <si>
    <t>QUANTITY</t>
  </si>
  <si>
    <t>ADD GST</t>
  </si>
  <si>
    <t>PROJECT COST</t>
  </si>
  <si>
    <r>
      <rPr>
        <b/>
        <sz val="11"/>
        <rFont val="Century Gothic"/>
        <family val="2"/>
      </rPr>
      <t xml:space="preserve">PROVIDING &amp; FIXING DUAL DESK - </t>
    </r>
    <r>
      <rPr>
        <sz val="11"/>
        <rFont val="Century Gothic"/>
        <family val="2"/>
      </rPr>
      <t>SIZE - 840mm W x 990mm D x 537mm H
All panels are made from 18mm thk Pre-laminated twin board (E1/P2 Desk-Top GRADE) with PVC edge banding on all sides.The panels have corners Panel rounded for safety usage. All side metal frames and cross connectors are made from combination of 25.4 x1.2 mm thk(approx. 18 SWG) Round ERW tubes ,31.8 x 1.2 mm thk(approx. 18 SWG) Round ERW tubes and 28.6 x 1.2 mm thk(approx. 18 SWG) Round ERW tubes(As per IS:7138) which are welded together. The Welded structures and cross connectors are coated with min. 45 micron thickness of epoxy polyester coating.
Back supports which are provided at the rear back are made of 50.8 x 25.4x 1.2mm thk(approx. 18 SWG) rectangular ERW tubes(As per 1S:7138).The tubes are coated with min. 45 micron thickness of epoxy polyester coating. The storage shelves are made from 0.6 mm thk MS sheet(As per 1S:513) fixed below the desk top panel and are coated with min. 45 micron thickness of epoxy polyester coating. Hooks are provided on the vertical side frames on both sides of the desk for hanging bags/bottles. They are made from 2 mm thk MS sheet(As per 1S:513) and are coated with min. 45 micron thickness of epoxy polyester coating. The understructure is assembled using M6 trilobular screws(As per DIN 7500) with Zn blue plating(As per IS 1573:1986). Compact Laminate seat and back panels are assembled using M6 Countersunk trilobular screws(As per DIN 7500) with Zn black plating(As per IS 1573:1986).
Spacers are provided on the top of round tubes for wooden panels fixing. They are made of PP Glass filled(30%).
Understructure Plastic Caps made of PP copolymer(3530 Grade) are also provided on the rear frames adding more aestheic value to the product.
M6 high tensile TVS make bolt(Class 8.8) with glasss filled nylon level adjustors are provided at the bottom of understructure to take care of unevenness in floor with height adjustment of approx 15mm.
Certification Green Guard ( UL ) Certified product  as per drawing, approval and instructions of the Architect / Client. sample mock shall be approved from Architect / Client.</t>
    </r>
  </si>
  <si>
    <r>
      <rPr>
        <b/>
        <sz val="11"/>
        <rFont val="Century Gothic"/>
        <family val="2"/>
      </rPr>
      <t>PROVIDING &amp; FIXING DUAL Desk - SIZE - 1040x1060x647</t>
    </r>
    <r>
      <rPr>
        <sz val="11"/>
        <rFont val="Century Gothic"/>
        <family val="2"/>
      </rPr>
      <t xml:space="preserve">
All panels are made from 18mm thk Pre-laminated twin board (E1/P2 Desk-Top GRADE) with PVC edge banding on all sides.The panels have corners Panel rounded for safety usage. All side metal frames and cross connectors are made from combination of 25.4 x1.2 mm thk(approx. 18 SWG) Round ERW tubes ,31.8 x 1.2 mm thk(approx. 18 SWG) Round ERW tubes and 28.6 x 1.2 mm thk(approx. 18 SWG) Round ERW tubes(As per IS:7138) which are welded together. The Welded structures and cross connectors are coated with min. 45 micron thickness of epoxy polyester coating.
Back supports which are provided at the rear back are made of 50.8 x 25.4x 1.2mm thk(approx. 18 SWG) rectangular ERW tubes(As per 1S:7138).The tubes are coated with min. 45 micron thickness of epoxy polyester coating. The storage shelves are made from 0.6 mm thk MS sheet(As per 1S:513) fixed below the desk top panel and are coated with min. 45 micron thickness of epoxy polyester coating. Hooks are provided on the vertical side frames on both sides of the desk for hanging bags/bottles. They are made from 2 mm thk MS sheet(As per 1S:513) and are coated with min. 45 micron thickness of epoxy polyester coating. The understructure is assembled using M6 trilobular screws(As per DIN 7500) with Zn blue plating(As per IS 1573:1986). Compact Laminate seat and back panels are assembled using M6 Countersunk trilobular screws(As per DIN 7500) with Zn black plating(As per IS 1573:1986).
Spacers are provided on the top of round tubes for wooden panels fixing. They are made of PP Glass filled(30%).
UnderstructurePlastic Caps made of PP copolymer(3530 Grade) are also provided on the rear frames adding more aestheic value to the product.
M6 high tensile TVS make bolt(Class 8.8) with glasss filled nylon level adjustors are provided at the bottom of understructure to take care of unevenness in floor with height adjustment of approx 15mm. etc. complete as per drawing, approval and instructions of the Architect / Client. sample mock shall be approved from Architect / Client.</t>
    </r>
  </si>
  <si>
    <t>DUAL Desk - IZE - 1240mm W x 1130mm D x 757mm H
All panels are made from 18mm thk Pre-laminated twin board (E1/P2 Desk-Top GRADE) with PVC edge banding on all sides.The panels have corners Panel rounded for safety usage. All side metal frames and cross connectors are made from combination of 25.4 x1.2 mm thk(approx. 18 SWG) Round ERW tubes ,31.8 x 1.2 mm thk(approx. 18 SWG) Round ERW tubes and 28.6 x 1.2 mm thk(approx. 18 SWG) Round ERW tubes(As per IS:7138) which are welded together. The Welded structures and cross connectors are coated with min. 45 micron thickness of epoxy polyester coating.
Back supports which are provided at the rear back are made of 50.8 x 25.4x 1.2mm thk(approx. 18 SWG) rectangular ERW tubes(As per 1S:7138).The tubes are coated with min. 45 micron thickness of epoxy polyester coating. The storage shelves are made from 0.6 mm thk MS sheet(As per 1S:513) fixed below the desk top panel and are coated with min. 45 micron thickness of epoxy polyester coating. Hooks are provided on the vertical side frames on both sides of the desk for hanging bags/bottles. They are made from 2 mm thk MS sheet(As per 1S:513) and are coated with min. 45 micron thickness of epoxy polyester coating. The understructure is assembled using M6 trilobular screws(As per DIN 7500) with Zn blue plating(As per IS 1573:1986). Compact Laminate seat and back panels are assembled using M6 Countersunk trilobular screws(As per DIN 7500) with Zn black plating(As per IS 1573:1986).
Spacers are provided on the top of round tubes for wooden panels fixing. They are made of PP Glass filled(30%).
Understructure
Plastic Caps made of PP copolymer(3530 Grade) are also provided on the rear frames adding more aestheic value to the product.
M6 high tensile TVS make bolt(Class 8.8) with glasss filled nylon level adjustors are provided at the bottom of understructure to take care of unevenness in floor with height adjustment of approx 15mm, etc. complete as per drawing, approval and instructions of the Architect / Client. sample mock shall be approved from Architect / Client.</t>
  </si>
  <si>
    <r>
      <rPr>
        <b/>
        <sz val="11"/>
        <rFont val="Calibri"/>
        <family val="2"/>
        <scheme val="minor"/>
      </rPr>
      <t>LABORATORY BENCH CONSITS OF SIZE 2400LX1200WX900H</t>
    </r>
    <r>
      <rPr>
        <sz val="11"/>
        <rFont val="Calibri"/>
        <family val="2"/>
        <scheme val="minor"/>
      </rPr>
      <t xml:space="preserve"> Storage Cabinets of 6001S1S - 4 nos, Supply and Installation of Laboratory Workbenches/Storage units including granite worktops and other supporting structures/hardware’s based on the specified Make List. includes delivery to ABC, unloading the consignment and transporting it from the place of storage to the installation site. Supply &amp; Installation of all utility service outlets and accessory fittings, electrical receptacles, plumbing and electrical switches &amp; fittings identified on drawings as mounted on the laboratory furniture. Supply &amp; Installation of all laboratory sinks, bottle traps, drain troughs etc. including service structures where specified and setting in place reagent shelves of the type shown in the drawings &amp; removal of debris, dirt and rubbish accumulated as a result of installation/commissioning of the laboratory furniture and accessories and leaving the premises broom clean and orderly. ali Furniture shall meet the performance requirements and should follow  SEFA 8 guidelines.                                                                                                                       </t>
    </r>
    <r>
      <rPr>
        <b/>
        <sz val="11"/>
        <rFont val="Calibri"/>
        <family val="2"/>
        <scheme val="minor"/>
      </rPr>
      <t>a.	Floor Based Cabinet with Metal Skirting</t>
    </r>
    <r>
      <rPr>
        <sz val="11"/>
        <rFont val="Calibri"/>
        <family val="2"/>
        <scheme val="minor"/>
      </rPr>
      <t xml:space="preserve">
•	Welded cabinet body should be flush face construction with intersection of vertical and horizontal members like LH and RH side panel along with front horizontal channel, back panel and bottom panel. 
•	It should be relocated anywhere easily as it is an independent unit. 
•	Cabinet should of square non-sharp edge construction. 
•	Doors should be assembled with SS-304 hinge assembly. 
•	Removable back panel should be provided to easily access the service lines running behind the cabinet benches. 
•	Intermediate horizontal channels should be provided between door and drawer.
•	Toe-space of 90mm X 90mm is provided at front-bottom side of cabinet. 
•	Levelers are provided for easy leveling of welded cabinet.   
•	Shelf should be eight-bend panel with 20mm height. 
•	Drawer tray should be of single piece construction. Drawer should be well supported on LH and RH ball slide suspension system.                                                                                                                                                                                 •	Steel door and drawer front should be of double wall construction with sound dampenening material filled inside. 
•	Doors should be easily removable and hinges should be easily replaceable. Knee space panel should be in 22 gauge construction
•	Dimensions: W=300/450/580/600/750/900 mm,  D = 530mm,  H = 875/725 mm
•	Configurations: 1 Shutter + 1 Drawer/4 Drawers/Leg Spaces/1 Shutter/2 Shutters/3 Drawers/2 Shutters + 1 Drawer/Sink Unit + 2 Shutters
•	MOC:  MSCRCA: IS – 513 (1994)
</t>
    </r>
    <r>
      <rPr>
        <b/>
        <sz val="11"/>
        <rFont val="Calibri"/>
        <family val="2"/>
        <scheme val="minor"/>
      </rPr>
      <t>{quote for set of 4}</t>
    </r>
  </si>
  <si>
    <r>
      <t xml:space="preserve">•	Thickness:
o	LH/RH side panels, shutter front, Bottom panel, Top front, Drawer separator, shelf, Alignment channel is of 1.2mm thk.
o	Removable Back panel, Shutter cover, Fr. Rack strip, Top cover panel is of  0.8mmthk
•	Finish: Powder coating pure epoxy, thickness 40-50 microns
•	Handle:  Anodized Aluminum Recessed-Type, CTC: 160.0mm 
•	Lock:  Units have a locking facility with 180° and 10 lever cam lock mechanism (except for sink and corner unit)
•	Hinge: SS Hinge	Screw: SS 304
Shutter should be of twin-type construction with sound dampening effect using profeel. Shutter cover should be equipped with Bump on for sound dampening. Base Moulding should be made of PVC with corner clips. Ball Slide: 500mm Length (Godrej-Make) (required only for drawer unit). Shutter should have provision of roller catch.  </t>
    </r>
    <r>
      <rPr>
        <b/>
        <sz val="11"/>
        <rFont val="Calibri"/>
        <family val="2"/>
        <scheme val="minor"/>
      </rPr>
      <t>WORKTOP</t>
    </r>
    <r>
      <rPr>
        <sz val="11"/>
        <rFont val="Calibri"/>
        <family val="2"/>
        <scheme val="minor"/>
      </rPr>
      <t xml:space="preserve">
a.	GRANITE
•	It should be 20 +/- 2 mm thick, jet black granite with edges having chamfer of 4 x 4 mm on top side. The overhang on the storage cabinet should be 25 mm at the front side and 30 mm at the sides
•	The backing material used for granite should be a neoprene mat of 6 mm thickness.                                              </t>
    </r>
    <r>
      <rPr>
        <b/>
        <sz val="11"/>
        <rFont val="Calibri"/>
        <family val="2"/>
        <scheme val="minor"/>
      </rPr>
      <t>SINK (PP SINK)</t>
    </r>
    <r>
      <rPr>
        <sz val="11"/>
        <rFont val="Calibri"/>
        <family val="2"/>
        <scheme val="minor"/>
      </rPr>
      <t xml:space="preserve">
•	It should be made up of 5 mm thick high density and elastic poly propylene with good resistance to organic solvents
•	PP Bottle-traps should be offered with PP Sinks
•	Standard bowl size (L x W x D) should be 500 x 400 x 300 mm
•	1-way/2-way/3-way Faucet should be provided (Make: Broen/Watersaver).                                                      PEGBOARD (MOC: SS)
•	These should be Single faced high grade stainless steel pegboard having a tray hole for water drainage and detachable pegs. 
•	The essence should be made up of I mm thick stainless steel (SS 304) whereas the pegs should be made up of polypropylene and will be adjustable with a minimum 10mm distance between each peg</t>
    </r>
  </si>
  <si>
    <t>ELECTRICAL TRUNKING
•	Electrical trunking is made up of 0.8mm thick CRCA MS Sheet. 
•	The complete M.S. material of cabinet should be pre-treated (degreased, Zinc phosphated) and epoxy powder coated for better corrosion resistance. 
•	The thickness of powder coat should be 45-50 microns, which passes the test of Salt Spray for 1000 hours. 
•	It should have a high temperature withstanding capacity with excellent electrical insulation properties. 
•	The rear portion of above accessories which is in contact with live metal should be made from thermo set material which will not melt on heating.                                                                                                                                    SWITCHES AND SOCKETS
•	These are made of High gloss virgin grade engineering thermoplastics to impart a defect free surface. 
•	They impart excellent electrical insulation properties i.e. do not melt on heating or catches fire. 
•	Owing to this all electrical switches and sockets are capable of handling higher currents and operating temperatures. 
•	Front plates can be changed at any time with ease without disturbing the wiring to quickly and economically match changes in the surroundings</t>
  </si>
  <si>
    <t>54</t>
  </si>
  <si>
    <t>PROPOSED CONSTRUCTION OF "SAI BABA EDUCATIONAL CAMPUS" AT GAT NO. : 183, NIMGAON KORHALE, TAL. : RAHTA, DIST. : AHEMADNAGAR. FOR SHRI SAI BABA SANSTHAN TRUST SHIRDI.</t>
  </si>
  <si>
    <t>ABSTRACT SHEET  FOR CURTAIN</t>
  </si>
  <si>
    <t>Item No.</t>
  </si>
  <si>
    <t>Particulars</t>
  </si>
  <si>
    <t>Quantity</t>
  </si>
  <si>
    <t>Rate       (RS.)</t>
  </si>
  <si>
    <t>Amount                         ( Rs. )</t>
  </si>
  <si>
    <t xml:space="preserve">Providing &amp; Fixing of Main Curtain in Fire retardant Velvet Cloth with lining cloth 50% gatherings Satin Border at bottom of 6" and 4” in two pieces </t>
  </si>
  <si>
    <t>Ground Floor</t>
  </si>
  <si>
    <t>First Floor</t>
  </si>
  <si>
    <t>Second Floor</t>
  </si>
  <si>
    <t xml:space="preserve">Third floor </t>
  </si>
  <si>
    <t xml:space="preserve">Fourth floor </t>
  </si>
  <si>
    <t xml:space="preserve">Fifth floor </t>
  </si>
  <si>
    <t xml:space="preserve">Providing and fixing chromium plated towel rod 16mm dia including all accessories complete.
</t>
  </si>
  <si>
    <t>Rmt.</t>
  </si>
  <si>
    <t xml:space="preserve">    </t>
  </si>
  <si>
    <t xml:space="preserve"> AMOUNT</t>
  </si>
  <si>
    <t>PROJECT - SHRI SAI BABA EDUCATION CAMPUS AT SHIRDI</t>
  </si>
  <si>
    <t>ABSTRACT SHEET FOR SANITARY NAPKIN INCINERATOR</t>
  </si>
  <si>
    <t>Sr. No</t>
  </si>
  <si>
    <t>Item Description</t>
  </si>
  <si>
    <t>Qty</t>
  </si>
  <si>
    <t>Rate (RS.)</t>
  </si>
  <si>
    <t>Amount Rs.</t>
  </si>
  <si>
    <t>Supplying and erecting Sanitary Napkin Incinerator including  automatic with blower size is 600H x 250Bx 250L , 2 inch flexible hose ,2000w Heater. Constructed with epoxy coated thick sheet metal, heating base is Made of Stainless steel SS304 including Insulated Ash tray for easy disposal etc. complete.</t>
  </si>
  <si>
    <t>Nos</t>
  </si>
  <si>
    <t xml:space="preserve">GRNAD TOTAL </t>
  </si>
  <si>
    <t>BOQ</t>
  </si>
  <si>
    <t>Basement Floor</t>
  </si>
  <si>
    <t xml:space="preserve">AboveTerrace </t>
  </si>
  <si>
    <t>Providing and Fixing Saibaba mural as shown in photograph including clay moulding scaffolding , F.R.P. casting, joint filling and finishing, coloring,coating, includung all labour,tool, equipments, and transportation loading, unloading, fixing and installing in proper position as directed by Engineer-In- charge and approved by Architect / Client.</t>
  </si>
  <si>
    <t>Supply &amp; Installation of Grid Type 700mm X 620mm Snap fit Ceiling
1) Factory made acoustic modular metal false ceiling of powder coated panels. Make shall comprising of
perforated and non-perforated metal panels (700X620mm) made through CNC laser Cutting, bending &amp;
punching. Panel shall be of 0.6mm of approved color. Panels shall be designed to enhance visual feel, with provision for easy installation and maintenance, integrated lighting and scope for integration of
building services like HVAC and fire detection/ fighting system
2) As per design panel shall comprise of perforation for making false ceiling acoustically sound with fire rated Acoustic fleece
3) Metal modular false ceiling must have Noise absorption coefficient (NRC) value minimum 0.70 according to IS:8225-1987, ISO: 354-1985 and ASTM 423-90, test report to be submitted along with the
technical bid.
4) The Ceiling system must be RoHS certified (from UL/Intertek) to ensure restriction of hazardous
substance in any of the materials. Certificate to be submitted along with the technical bid.
5) The proposed ceiling tiles should be tested and certified as Class A as per ASTM E84 (from
UL/Intertek) for surface spread of flame and smoke generation. This is mandatory to ensure that the
materials used in the interiors do not provoke fire. Certificate to be submitted along with the technical bid.
6) Metal Ceiling must have Noise absorption coefficient value.
7) Ceiling Plank
7.1) Plank shall be made from 0.6mm thick Powder Coated CRCA sheet of approved shade and sizes.
7.2) Light fitting can be defined as per the LUX requirement
7.3) It shall have Laser cut circular hole for light fixing as per defined lux requirement and approved layout
7.4) Non-perforated tile slots to be punched to accommodate AC grills.</t>
  </si>
  <si>
    <t>Supply &amp; Installation of Calcium Silicate Board Ceiling Material
Plain Calcium Silicate acoustic Boards for false ceiling with 8mm Approx. thick, Structure for underside of
suspended grid formed of GI perimeter channels. Wood screws and metal expansion raw plugs for fixing
with wall. Plastic emulsion paint of approved make and shade for finishing surface of Calcium Silicate
Boards. Specification: Calcium Silicate Board is manufactured from a mixture of Portland cement, fine
silica, special cellulose fibers and selected fillers to impart durability, toughness, fire and moisture</t>
  </si>
  <si>
    <t>AMOUNT</t>
  </si>
  <si>
    <r>
      <t xml:space="preserve">Providing and applying two coats of </t>
    </r>
    <r>
      <rPr>
        <b/>
        <sz val="11"/>
        <rFont val="Arial"/>
        <family val="2"/>
      </rPr>
      <t xml:space="preserve">lacquer </t>
    </r>
    <r>
      <rPr>
        <sz val="11"/>
        <rFont val="Arial"/>
        <family val="2"/>
      </rPr>
      <t>paint of approved manufacture and of approved colour to the exposed brick surfaces including cleaning ,preparing the surface , scaffolding necessary, and watering the surface for two days etc complete. NOTE: For Item  prior approval of architect will be necessary</t>
    </r>
  </si>
  <si>
    <r>
      <t xml:space="preserve">Providing and fixing in position </t>
    </r>
    <r>
      <rPr>
        <b/>
        <sz val="11"/>
        <rFont val="Arial"/>
        <family val="2"/>
      </rPr>
      <t xml:space="preserve">polycarbonate sheet </t>
    </r>
    <r>
      <rPr>
        <sz val="11"/>
        <rFont val="Arial"/>
        <family val="2"/>
      </rPr>
      <t>roof as per detail design and drawing with minimum thickness of sheet as 2 mm of Lexan or any other approved make including making the joints waterproof with all labour and material and accessories to complete the work.</t>
    </r>
  </si>
  <si>
    <r>
      <rPr>
        <b/>
        <sz val="11"/>
        <rFont val="Arial"/>
        <family val="2"/>
      </rPr>
      <t xml:space="preserve">Providing and fixing </t>
    </r>
    <r>
      <rPr>
        <sz val="11"/>
        <rFont val="Arial"/>
        <family val="2"/>
      </rPr>
      <t>at work site of life size sculpture of Sarswati devi as per detail drawing and designe the item include all labour, tools, equipments, scaffolding,transportation, loading unloading etc. complete with proper fixture and fastners necessary for installation and as directed by Engineers in Charge.</t>
    </r>
  </si>
  <si>
    <r>
      <rPr>
        <b/>
        <sz val="11"/>
        <rFont val="Arial"/>
        <family val="2"/>
      </rPr>
      <t>Supply &amp; Installation of Designer Acoustic Metal False ceiling with linear planks: -</t>
    </r>
    <r>
      <rPr>
        <sz val="11"/>
        <rFont val="Arial"/>
        <family val="2"/>
      </rPr>
      <t xml:space="preserve">
The ceiling system will consist of linear box shaped panels shall be made up of combination of perforated and non-perforated panels so as to achieve strength and acoustics. These tiles shall be bend through CNC, machine punched &amp; laser Cut so as to achieve perfect accuracy. Panels fixed to an adjustable suspension system which allows for individual panels to be removable type. Structure Shall be made from heavy duty powder coated modular steel frame (minimum sheet thickness 1to 1.6mm). Anchor fastener and GI self-threaded rods for grout this from roof. It shall be formed with the help of slotted rolled W sections (stiffener) and M section (Master) with help of M6 cage nut and bolts. The Ceiling must be RoHS certified (from UL/Intertek) to ensure restriction of hazardous substance in any of the materials. (Certificate to be submitted along with the technical Bid). The ceiling shall be Seismic Zone 5 Tested from approved government agency, relevant certificate to be submitted along with technical Bid. The Ceiling tile must be Tested and certified for ASTM E84 (from UL/Intertek) for the surface burning characteristics.</t>
    </r>
  </si>
  <si>
    <r>
      <t>Providing</t>
    </r>
    <r>
      <rPr>
        <b/>
        <sz val="11"/>
        <rFont val="Arial"/>
        <family val="2"/>
      </rPr>
      <t xml:space="preserve"> exposed wire cut brick masonry</t>
    </r>
    <r>
      <rPr>
        <sz val="11"/>
        <rFont val="Arial"/>
        <family val="2"/>
      </rPr>
      <t xml:space="preserve"> with   / I.S. type bricks in12mm grove in cement mortar 1:3 , in </t>
    </r>
    <r>
      <rPr>
        <b/>
        <sz val="11"/>
        <rFont val="Arial"/>
        <family val="2"/>
      </rPr>
      <t>110mm  thick</t>
    </r>
    <r>
      <rPr>
        <sz val="11"/>
        <rFont val="Arial"/>
        <family val="2"/>
      </rPr>
      <t xml:space="preserve"> wall  including striking joints , racking out joints and watering,scaffolding etc. complete.</t>
    </r>
    <r>
      <rPr>
        <b/>
        <sz val="11"/>
        <rFont val="Arial"/>
        <family val="2"/>
      </rPr>
      <t>(SIZE .230x110mmx75mm)</t>
    </r>
  </si>
  <si>
    <r>
      <t xml:space="preserve">Providing and laying </t>
    </r>
    <r>
      <rPr>
        <b/>
        <sz val="11"/>
        <rFont val="Arial"/>
        <family val="2"/>
      </rPr>
      <t xml:space="preserve">brick , cladding  tiles having size 230 X75 X15mm </t>
    </r>
    <r>
      <rPr>
        <sz val="11"/>
        <rFont val="Arial"/>
        <family val="2"/>
      </rPr>
      <t xml:space="preserve"> confirming to corresponding I.S. for cladding  in required position with readymade adhesive mortar of approved quality on plaster of 1:2 cement mortar including 12 mm grove including striking of joints, racking out joints, scafolding ,  cleaning &amp; curing etc. complete . </t>
    </r>
  </si>
  <si>
    <r>
      <t xml:space="preserve">Provide and fixing on site </t>
    </r>
    <r>
      <rPr>
        <b/>
        <sz val="11"/>
        <rFont val="Arial"/>
        <family val="2"/>
      </rPr>
      <t>door frame</t>
    </r>
    <r>
      <rPr>
        <sz val="11"/>
        <rFont val="Arial"/>
        <family val="2"/>
      </rPr>
      <t xml:space="preserve"> in  18mm and 12 mm thick waterproof plywood and 1.5 mm thick laminate top    on all sides, approved colour, make, brand, as per detailed design and drawings etc. complete.</t>
    </r>
  </si>
  <si>
    <r>
      <t xml:space="preserve">Providing and fixing on site </t>
    </r>
    <r>
      <rPr>
        <b/>
        <sz val="11"/>
        <rFont val="Arial"/>
        <family val="2"/>
      </rPr>
      <t>door shutter</t>
    </r>
    <r>
      <rPr>
        <sz val="11"/>
        <rFont val="Arial"/>
        <family val="2"/>
      </rPr>
      <t xml:space="preserve"> in 32 mm thick waterproof flush door of approved quality and make , 1.5 mm thick laminate of approved colour and make on both  side  including teakwood leaping, stainless steel fitting fixtures as per detailed design and drawing complete. </t>
    </r>
  </si>
  <si>
    <r>
      <t>Providing</t>
    </r>
    <r>
      <rPr>
        <b/>
        <sz val="11"/>
        <rFont val="Arial"/>
        <family val="2"/>
      </rPr>
      <t xml:space="preserve"> and fixing fire brick masonry</t>
    </r>
    <r>
      <rPr>
        <sz val="11"/>
        <rFont val="Arial"/>
        <family val="2"/>
      </rPr>
      <t xml:space="preserve">  including striking joints , racking out joints and watering,scaffolding etc. complete</t>
    </r>
  </si>
  <si>
    <r>
      <t>Providing</t>
    </r>
    <r>
      <rPr>
        <b/>
        <sz val="11"/>
        <rFont val="Arial"/>
        <family val="2"/>
      </rPr>
      <t xml:space="preserve"> and fixing double layer safty net as per detailed drawings </t>
    </r>
    <r>
      <rPr>
        <sz val="11"/>
        <rFont val="Arial"/>
        <family val="2"/>
      </rPr>
      <t>including</t>
    </r>
    <r>
      <rPr>
        <b/>
        <sz val="11"/>
        <rFont val="Arial"/>
        <family val="2"/>
      </rPr>
      <t xml:space="preserve"> </t>
    </r>
    <r>
      <rPr>
        <sz val="11"/>
        <rFont val="Arial"/>
        <family val="2"/>
      </rPr>
      <t>scaffolding etc. complete</t>
    </r>
  </si>
  <si>
    <t xml:space="preserve">PROPOSED INDOOR &amp; OUTDOOR SPORT WORK OF "SAI BABA EDUCATIONAL CAMPUS" AT GAT NO. : 183, NIMGAON KORHALE, TAL. : RAHTA, DIST. : AHEMADNAGAR. FOR SHRI SAI BABA SANSTHAN </t>
  </si>
  <si>
    <t>SPORT COMPLEX BOQ</t>
  </si>
  <si>
    <t>Description</t>
  </si>
  <si>
    <t xml:space="preserve">Prefab Drain for  Football Cricket and Track </t>
  </si>
  <si>
    <t xml:space="preserve">Supply of Prefab Polymer Concrete ACO Drain V 100 Multiline Channels as per EN 1433 having following  properties a) Compressive strength -96 N/mm2  b) Flexural strength -27N/mm2   c) Water absorption - 0.07%  d) Manning's roughness- 0.011. The Channels must be  'V'-profile in shape with integrated edge protection made up of Galvanised Steel .......... with boltless drainlock®grating with anti-shunt 4 no. provision per length. The Channels must also be pre-sloped 1:200 or same invert / variable  depth with 500 or 1000 mm length and with tongue and groove joints for interlocking, integrated lip labyrinth sealing for liquid-tight connection to ground line with needed accessories like end cap, end cap with outlet etc. Channels to have anchoring features on the outside wall to ensure mechanical bond to the surrounding bedding material and pavement surface.The Channel gratings ACO Composite Polyproplene Silvergrey Colour Boltless Gratings  Class EN 1433   (W)123MM x (L)500MM  With Inlets Opening Measurement 8MM and Intake Areas 284 ( cm2/m) with Total Weight Gratings 0.8 Kgs Weight  confirming to EN 1433.  The Channels will have the nominal width of 100 mm and invert depth varying between 150-250 mm as per design &amp; ACO Sport Clamping Stone for shock pads This clamping Stone stomne with a claw Fastener can be used as a brim for shock pads &amp; a clamping rail made of alumium for artificial  truf .Length 1000 mm Width  50 mm Height 180 mm Weight 12,20 kg  channels and joint in a period of 30 min ± 30 sec.                                                                                                                                                                                                                                                                                                                                                                                                                                                         5. Gratings: for D 400 - F 900-depth of insertion should have at least 50 mm and does not apply if the grates are secured by locking arrangement, sufficient mass per unit area and specific design.                                                                                                                                                                                  6. The Grate slot openings for A and B load class shall comply as following: for  8 to 18 mm slot - no length Limitation and more than 18 to 25 slot opening the length should be ≤ 170 mm.                                                                                                                          7. The thickness of trafficked edge and contact surface protection for C load  class - 2 and 1 mm and for D load class- 4 and 2 mm.                                                                                                                                                                                  8. The gratings shall be secured within channel body either by a). locking arrangement b). sufficient mass per unit area OR c). specif design feature . </t>
  </si>
  <si>
    <t xml:space="preserve">Mtr </t>
  </si>
  <si>
    <t xml:space="preserve">Football , Cricket Surface </t>
  </si>
  <si>
    <t>Sqm</t>
  </si>
  <si>
    <t>Supply and Installtion Field turf FT HD2: 50mm   FIFA approved, UV resistant polyethylene, Slit Film, fibrillated filament turf with permeable backing for higher drainage, complete with Installation, stitching, Silica Sand &amp; SBR Infill, brushing &amp; line marking, 15mm Shock pad etc complete.</t>
  </si>
  <si>
    <t xml:space="preserve">   </t>
  </si>
  <si>
    <t>Athletic Track</t>
  </si>
  <si>
    <t xml:space="preserve">Supply and Installation of Synthetic Athletic Track, Sandwich system, Cast In Situ, minimum 13.5 mm thickness, Terracotta Color
</t>
  </si>
  <si>
    <t xml:space="preserve">Cricket Practice Pitch cage </t>
  </si>
  <si>
    <t>Set</t>
  </si>
  <si>
    <t xml:space="preserve">THREE BAY SIZE 3.66M WIDE x 25 Mtr X 3 BAy 
• 42 mm diameter x 3mm galvanised steel uprights and toprods
• 3.66m long toprods complete with 11 net hanging hooks
• 450mm deep steel sockets fitted with stabilising base plates
• A heavy duty tube clamp is supplied with each upright.
• Garware  HDPE net 2.5 mm thick        Make Frewill </t>
  </si>
  <si>
    <r>
      <t xml:space="preserve">Providing  and Movable Football Goal Post </t>
    </r>
    <r>
      <rPr>
        <b/>
        <sz val="12"/>
        <color indexed="8"/>
        <rFont val="Calibri"/>
        <family val="2"/>
      </rPr>
      <t xml:space="preserve"> with  Net size as  per  FIFA</t>
    </r>
    <r>
      <rPr>
        <sz val="12"/>
        <color indexed="8"/>
        <rFont val="Calibri"/>
        <family val="2"/>
      </rPr>
      <t xml:space="preserve"> Speciifcation </t>
    </r>
  </si>
  <si>
    <t>Pair</t>
  </si>
  <si>
    <t xml:space="preserve">providing movable Hockey goal post </t>
  </si>
  <si>
    <t>Prefab DRAIN FOR VOLLEYBALL/TENNIS</t>
  </si>
  <si>
    <t xml:space="preserve">Supply of Prefab Polymer Concrete  Drain  Multiline Channels as per EN 1433 having following  properties a) Compressive strength -96 N/mm2  b) Flexural strength -27N/mm2   c) Water absorption - 0.07%  d) Manning's roughness- 0.011. The Channels must be  'V'-profile in shape with integrated edge protection made up of Galvanised Steel .......... with boltless drainlock®grating with anti-shunt 4 no. provision per length. The Channels must also be pre-sloped 1:200 or same invert / variable  depth with 500 or 1000 mm length and with tongue and groove joints for interlocking, integrated lip labyrinth sealing for liquid-tight connection to ground line with needed accessories like end cap, end cap with outlet etc. Channels to have anchoring features on the outside wall to ensure mechanical bond to the surrounding bedding material and pavement surface.The Channel gratings ACO Composite Polyproplene Silvergrey Colour Boltless Gratings  Class EN 1433   (W)123MM x (L)500MM  With Inlets Opening Measurement 8MM and Intake Areas 284 ( cm2/m) with Total Weight Gratings 0.8 Kgs Weight  confirming to EN 1433.  The Channels will have the nominal width of 100 mm and invert depth varying between 150-250 mm as per design.The polymer concrete channel will have flow of 14.2  Lit/sec.Requisites of EN 1433:                                                                                                                                                                                                                1. Material and Strength: Channels material  should have UV-resistance, abrasion and Fatigue resistance. The Compressive &amp; Bending strength at 7days shall confirm to these values -   ≥ 90 N/mm2 and  ≥ 22 N/mm2 .                                                                          2. Dimemsion Tolerance of Channels : Length shall have ± 2 mm, Width ± 2 mm, Depth ± 3mm. If depth is less than 200 mm then± 2mm.                                                                                                                                                                                        3. Gradient: Where gradient is required - shall not be less than 0.5.%. The step fall should not be greater than 6 mm  and at least the height should be equal to width. The nominal size of discharge outlet of channel shall not less than DN 100 .                                                                                                                                                                                                                                                         4: Water tightness: Sealing of the Joints to be done in accordance with manufacturer  recommendations and no leakage shall appear from the body of the channels and joint in a period of 30 min ± 30 sec.                                                                                                                                                                                                                                                                                                                                                                                                                                                         5. Gratings: for D 400 - F 900-depth of insertion should have at least 50 mm and does not apply if the grates are secured by locking arrangement, sufficient mass per unit area and specific design.                                                                                                                                                                                  6. The Grate slot openings for A and B load class shall comply as following: for  8 to 18 mm slot - no length Limitation and more than 18 to 25 slot opening the length should be ≤ 170 mm.                                                                                                                          7. The thickness of trafficked edge and contact surface protection for C load  class - 2 and 1 mm and for D load class- 4 and 2 mm.                                                                                                                                                                                  8. The gratings shall be secured within channel body either by a). locking arrangement b). sufficient mass per unit area OR c). specif design feature . </t>
  </si>
  <si>
    <t>Mtr</t>
  </si>
  <si>
    <t xml:space="preserve">Sport Court  Power Game for tennis </t>
  </si>
  <si>
    <t xml:space="preserve">Supply &amp; Installation of Porplastic – Multi Top  PU Synthetic Surface.
Total Thickness  of PU system 12 MM ((10 MM Prefabricated + 2MM Cast in Situ PU layer complete with line marking)
</t>
  </si>
  <si>
    <t xml:space="preserve">Supply  movable Tennis Post  with green / Black  powder coated finish  Tennis post including  counter weight post caps, gear housings, flush mounted ,removable handle, jam-free cable tensioning hardware system &amp; superior hardened gears case and  42' long Tennis Net consist of  3mm High Tensile Braided Twine and black/white PVC Banding  2 1/2" on net Side &amp; Bottom Headline Cable - 6mm PVC Coated Steel Cable. With Loop &amp; Pin Finish etc complete as per the direction of Engineer  </t>
  </si>
  <si>
    <r>
      <t xml:space="preserve">Supply and installation of </t>
    </r>
    <r>
      <rPr>
        <b/>
        <sz val="12"/>
        <color indexed="8"/>
        <rFont val="Calibri"/>
        <family val="2"/>
      </rPr>
      <t xml:space="preserve"> height adjustable MS powder coated 70 mm  dia Volleyball post </t>
    </r>
    <r>
      <rPr>
        <sz val="12"/>
        <color indexed="8"/>
        <rFont val="Calibri"/>
        <family val="2"/>
      </rPr>
      <t xml:space="preserve">with  internal winding and  volleyball net including sleeves </t>
    </r>
  </si>
  <si>
    <t>BADMINTON POST :- Stylish Design, Made from 40X40 mm steel square tube with 60kg. of ballast weight.Roller wheels are provided to facilitate easy transport and storage. This is designed for strength and stability, to support heavy net. with a large base maintain the stability.</t>
  </si>
  <si>
    <t>Badminton Flooring</t>
  </si>
  <si>
    <t xml:space="preserve">Providing &amp; fixing  Indoor wood flooring planed on both sides tongued &amp; grooved along with necessary hardware &amp; required hard wood scantling of framework to support, effactive ball response, bounce and vision quality, affordable, maintenance free and long lasting multi-sport flooring,use on EPDM rubber air-crush pads, use of bona,loba and cipy Polyurethane Lacqur polish which is Anti-Skid and DIN approve,internationally approved and technically sound flooring required,safe and injury free playing surface required.  etc including  cleaning as per Architects detailed drawing &amp; design etc complete. </t>
  </si>
  <si>
    <t xml:space="preserve">Sqm </t>
  </si>
  <si>
    <t>Table Tennis Flooring</t>
  </si>
  <si>
    <t xml:space="preserve">Providing and laying Taraflex Synthetic sports surface with  total thickness of 12.5mm thick, combining two layer  installation with 5mm  Polyoléfine foam  and 7.5 mm thick World Badminton Federation approved  synthetic floor which  consist of 100% pure vinyl wear layer not less than 2 mm thick,  protecsol  and sanosol treated to reduce Skin burn with double fiber glass grid for sound stability on floor  and 5 mm CXPTM HD  double density foam backing  with D-MAXTM+ ensuring highest possible resistance to indentation, durability and energy return, width of sheet not less than 1.5 M  joined with seamless Hot welding.  Laid with adhesive as per manufacturer’s instruction over existing leveled surface including 6 game lines marking with following specification.
Shock absorption under EN 14808 standard not less than 45%  Ball bounce under EN 12235 standards not less than 90%  Abrasion resistance as per EN ISO 5470-1 shall be &lt; 350 mg.  Friction coefficient as per DIN - 18032  0.4 - 0.6, Impact resistance as per DIN 18032 &gt; 7 N/m., 
Sound isolation shall be &gt; 23 dB.Minimum manufacturer Warranty not less than 5 year. 
</t>
  </si>
  <si>
    <t>Providing and fixing Gymnasium flooring mat in 25mm thick as per detail specification.</t>
  </si>
  <si>
    <t>Supply and Installtion Field turf FT HD2: 50mm   FIFA approved, UV resistant polyethylene, Slit Film, fibrillated filament turf with permeable backing for higher drainage, complete with Installation, stitching, Silica Sand &amp; SBR Infill, brushing &amp; line marking</t>
  </si>
  <si>
    <t xml:space="preserve">MULTI-FUNCTIONAL TRAINER </t>
  </si>
  <si>
    <t xml:space="preserve">Nos </t>
  </si>
  <si>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Weight Stack; M.S (mild steel) weight stack duly powder coated under 60 to 70 microns, which are further fitted with 2 Nylon bushes to avoid noiseless operations.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Center Support; 25mm Dia center support for weight stack selection is made up of stainless steel SS202 grade steel finish. 
Bearings; Lubricated high grade 'ZZ' steel ball bearing. 
Selector Pins; Magnetic selector pins; made up of high-quality steel 8mm with spring wire mechanism and nylon knob.
Knob; M.S (mild steel) Knob duly chrome plated with superior quality spring mechanism.
Cables; 6mm thick nylon coated cables with aluminium crimping at one end to attach and hold handle. 
Pulley; Pulley used are made up of high-quality Nylon/ABS/PP material deep grooved to support cable and double 'ZZ' bearing with M8 pin is used which ensures superior strength and longevity. 
Pulley Brackets; All pulley brackets are made up of 6mm thick mild steel plate prepared using laser cutting in attractive design.  
Padding and Cushion; Seats and pads are made up of 16mm thick plywood padded with 2” inches of high-density foam and finally covered with completely stitched heavy vinyl cover in any colour.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 Grips; Hand grips is used on handles wherever necessary made up of high-quality rubber and handle end are covered with aluminum/pp/nylon caps with grub screw for long endurance.
Chin Up; Made up of 60ø Dia M.S (mild steel) round pipe with semi-circled oscillate movement mechanism and 25ø Dia heavy duty M.S (mild steel) bar for multiple types of chinning up exercise. 
Triceps and Rowing Handle; Made of 25ø Dia heavy duty M.S (mild steel) bar duly chrome plated.
Triceps and Bicep Exercise; Triceps and Bicep exercise convertible mechanism is made up of SS202 grade polished stainless-steel square pipe.
Sliding Bracket; Sliding bracket made up of M.S (mild steel) 50mmx6mm thick flat using laser cutting process and further box is made up of same M.S flat with Poly-propylene/ Nylon bush for noiseless, friction free precision slide movement.
Safety base pads; Anti-skid safety base pads made up superior quality rubber to prevent slippery and damage to floor.
Biomechanics; Computer assisted design for Bio-mechanically correct weight training equipment.
</t>
  </si>
  <si>
    <t xml:space="preserve">Shoulder Press </t>
  </si>
  <si>
    <r>
      <t>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Weight Stack; M.S (mild steel) weight stack duly powder coated under 60 to 70 microns, which are further fitted with 2 Nylon bushes to avoid noiseless operations.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Center Support; 25mm Dia center support for weight stack selection is made up of stainless steel SS202 grade steel finish. 
Bearings; Lubricated high grade 'ZZ' steel ball bearing. 
Selector Pins; Magnetic selector pins; made up of high-quality steel 8mm with spring wire mechanism and nylon knob.
Cables; 6mm thick nylon coated cables with aluminium crimping at one end to attach and hold handle. 
Pulley; Pulley used are made up of high-quality Nylon/ABS/PP material deep grooved to support cable and double 'ZZ' bearing with M8 pin is used which ensures superior strength and longevity. 
Pulley Brackets; All pulley brackets are made up of 6mm thick mild steel plate prepared using laser cutting in attractive design.  
Padding and Cushion; Seats and pads are made up of 16mm thick plywood padded with 2” inches of high-density foam and finally covered with completely stitched heavy vinyl cover in any colour.
Foam Roller; Foam roller made up of high density composed foam and covered with stitched heavy vinyl cover, and their ends are covered with aluminum or mild steel chrome plated caps and M8 Allen bolt.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 Grips; Hand grips is used on handles wherever necessary made up of high-quality rubber and handle end are covered with aluminum/pp/nylon caps with grub screw for long endurance.
Safety base pads; Anti-skid safety base pads made up superior quality rubber to prevent slippery and damage to floor.
Biomechanics; Computer assisted design for Bio-mechanically correct weight training equipment.
.</t>
    </r>
    <r>
      <rPr>
        <b/>
        <sz val="12"/>
        <color indexed="8"/>
        <rFont val="Calibri"/>
        <family val="2"/>
      </rPr>
      <t xml:space="preserve">MAke Summit Or Equivalent </t>
    </r>
  </si>
  <si>
    <t>DEGREE LEG PRESS</t>
  </si>
  <si>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Bearings; Lubricated high grade 'ZZ' steel ball bearing. 
Padding and Cushion; Seats and pads are made up of 16mm thick plywood padded with 2” inches of high-density foam and finally covered with completely stitched heavy vinyl cover in any colour.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Handle; Made up of using 25ø Mild Steel heavy-duty-bar associated with stopper for trolley.
Trolley; Made up of 5mm thick M.S heavy duty checkered plate for resting foot. Mild steel bar structure is made to assist linear bearing for trolley precision smooth movement.
Hand Grips; Hand grips is used on handles wherever necessary made up of high-quality rubber and handle end are covered with aluminum/pp/nylon caps with grub screw for long endurance.
Back Support; Height adjustable back support made using  heavy-duty M.S (mild steel) pipe.
Safety base pads; Anti-skid safety base pads made up superior quality rubber to prevent slippery and damage to floor.
Biomechanics; Computer assisted design for Bio-mechanically correct weight training equipment.
</t>
  </si>
  <si>
    <t>SMITH MACHINE</t>
  </si>
  <si>
    <r>
      <t>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Counter Weight; 22 Kg. counter weight made using M.S (mild steel) weight plate duly powder coated under 60 to 70 microns, which are further fitted with 2 Nylon bushes to avoid noiseless operations.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Bearings; Lubricated high grade 'ZZ' steel ball bearing. 
Cables; 6mm thick nylon coated cables with aluminium crimping at one end to attach and hold handle. 
Pulley; Pulley used are made up of high-quality Nylon/ABS/PP material deep grooved to support cable and double 'ZZ' bearing with M8 pin is used which ensures superior strength and longevity. 
Pulley Brackets; All pulley brackets are made up of 6mm thick mild steel plate prepared using laser cutting in attractive design.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 Grips; Hand grips is used on handles wherever necessary made up of high-quality rubber and handle end are covered with aluminum/pp/nylon caps with grub screw for long endurance.
Safety base pads; Anti-skid safety base pads made up superior quality rubber to prevent slippery and damage to floor.
Assisting plate for Bar; Made using laser cutting technology of 10mm thick M.S (mild steel) Plate duly powder coated. 
Weightlifting Bar; Made up of 28ø Dia Mid Steel chrome plated bar. Machined and knurling in grip section weighing around 15-20Kg, Bar sleeves rotate freely. 
Weightlifting Bar Guide; Made up of 28ø Dia heavy-duty chrome plated Mid Steel bar.
Biomechanics; Computer assisted design for Bio-mechanically correct weight training equipment.
.</t>
    </r>
    <r>
      <rPr>
        <b/>
        <sz val="12"/>
        <rFont val="Calibri"/>
        <family val="2"/>
      </rPr>
      <t xml:space="preserve">MAke Summit Or Equivalent </t>
    </r>
    <r>
      <rPr>
        <sz val="12"/>
        <rFont val="Calibri"/>
        <family val="2"/>
      </rPr>
      <t xml:space="preserve">
</t>
    </r>
  </si>
  <si>
    <t>DUAL BENCH PRESS BENCH</t>
  </si>
  <si>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Bearings; Lubricated high grade 'ZZ' steel ball bearing.
Padding and Cushion; Seats and pads are made up of 16mm thick plywood padded with 2” inches of high-density foam and finally covered with completely stitched heavy vinyl cover in any colour.
Weightlifting Bar Placer; Weightlifting bar placer or holder made up of 35ø mild steel bar processed using CNC machine for precision finish and adjustable during workout for people with dissimilar heights. Good quality rubberized bush is used for weightlifting bar placer guides for easy, noiseless and friction free usage.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Safety base pads; Anti-skid safety base pads made up superior quality rubber to prevent slippery and damage to floor.
Biomechanics; Computer assisted design for Bio-mechanically correct weight training equipment.
.MAke Summit Or Equivalent 
</t>
  </si>
  <si>
    <t xml:space="preserve">DUAL AXIS INCLINE BENCH PRESS - </t>
  </si>
  <si>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Padding and Cushion; Seats and pads are made up of 16mm thick plywood padded with 2” inches of high-density foam and finally covered with completely stitched heavy vinyl cover in any colour.
Weightlifting Bar Placer; Weightlifting bar placer or holder made up of 35ø mild steel bar processed using CNC machine for precision finish and adjustable during workout for people with dissimilar heights. Good quality rubberized bush is used for weightlifting bar placer guides for easy, noiseless and friction free usage.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Safety base pads; Anti-skid safety base pads made up superior quality rubber to prevent slippery and damage to floor.
</t>
  </si>
  <si>
    <t xml:space="preserve">Lat Pull Down </t>
  </si>
  <si>
    <r>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Weight Stack; M.S (mild steel) weight stack duly powder coated under 60 to 70 microns, which are further fitted with 2 Nylon bushes to avoid noiseless operations.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Center Support; 25mm Dia center support for weight stack selection is made up of stainless steel SS202 grade steel finish. 
Bearings; Lubricated high grade 'ZZ' steel ball bearing. 
Selector Pins; Magnetic selector pins; made up of high-quality steel 8mm with spring wire mechanism and nylon knob.
Knob; M.S (mild steel) Knob duly chrome plated with superior quality spring mechanism.Cables; 6mm thick nylon coated cables with aluminium crimping at one end to attach and hold handle. 
Pulley; Pulley used are made up of high-quality Nylon/ABS/PP material deep grooved to support cable and double 'ZZ' bearing with M8 pin is used which ensures superior strength and longevity. 
Pulley Brackets; All pulley brackets are made up of 6mm thick mild steel plate prepared using laser cutting in attractive design.  
Padding and Cushion; Seats and pads are made up of 16mm thick plywood padded with 2” inches of high-density foam and finally covered with completely stitched heavy vinyl cover in any colour.
Foam Roller; Foam roller made up of high density composed foam and covered with stitched heavy vinyl cover, and their ends are covered with aluminum or mild steel chrome plated caps and M8 Allen bolt.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 Grips; Hand grips is used on handles wherever necessary made up of high-quality rubber and handle end are covered with aluminum/pp/nylon caps with grub screw for long endurance.
Adjustable ‘T’ Thigh Pad; Made by 50mmx8mm thick flat using laser cutting process to ensure superior finish with foam roller and center support bar of 25ø Dia T-Bar, height adjustable flange (processed with laser cutting) is used with drilled holes on to set spring knob system for adjusting height.
Lat Handle; Lat handle made up of 25mm DIA stainless steel SS202 grade steel finish, handle is covered with high quality rubber grips in middle and both ends.
Safety base pads; Anti-skid safety base pads made up superior quality rubber to prevent slippery and damage to floor.
Biomechanics; Computer assisted design for Bio-mechanically correct weight training equipment.
</t>
    </r>
    <r>
      <rPr>
        <b/>
        <sz val="12"/>
        <color indexed="8"/>
        <rFont val="Calibri"/>
        <family val="2"/>
      </rPr>
      <t xml:space="preserve">MAke Summit Or Equivalent </t>
    </r>
    <r>
      <rPr>
        <sz val="12"/>
        <color indexed="8"/>
        <rFont val="Calibri"/>
        <family val="2"/>
      </rPr>
      <t xml:space="preserve">
</t>
    </r>
  </si>
  <si>
    <t xml:space="preserve">DECLINE BENCH PRESS </t>
  </si>
  <si>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Padding and Cushion; Seats and pads are made up of 16mm thick plywood padded with 2” inches of high-density foam and finally covered with completely stitched heavy vinyl cover in any colour.
Foam Roller; Foam roller made up of high density composed foam and covered with stitched heavy vinyl cover, and their ends are covered with aluminum or mild steel chrome plated caps and M8 Allen bolt.
Weightlifting Bar Placer; Weightlifting bar placer or holder made up of 30 ø mild steel bar processed using CNC machine for precision finish and adjustable during workout for people with dissimilar heights. Good quality rubberized bush is used for weightlifting bar placer guides for easy, noiseless and friction free usage.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Safety base pads; Anti-skid safety base pads made up superior quality rubber to prevent slippery and damage to floor.
Biomechanics; Computer assisted design for Bio-mechanically correct weight training equipment.
</t>
  </si>
  <si>
    <t>ADJUSTABLE SUPER BENCH</t>
  </si>
  <si>
    <r>
      <t>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Adjustable Support; Adjustable support and mechanism made up of 6mm thick M.S steel plate processed with laser cutting to compile various angled degree positions for workouts. Compatible for Incline, Decline, Flat Position and Shoulder workout.
Padding and Cushion; Seats and pads are made up of 16mm thick plywood padded with 2” inches of high-density foam and finally covered with completely stitched heavy vinyl cover in any colour.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Safety base pads; Anti-skid safety base pads made up superior rubber to prevent slippery and damage to floor.
Biomechanics; Computer assisted design for Bio-mechanically correct weight training equipment.
.</t>
    </r>
    <r>
      <rPr>
        <b/>
        <sz val="12"/>
        <color indexed="8"/>
        <rFont val="Calibri"/>
        <family val="2"/>
      </rPr>
      <t xml:space="preserve">MAke Summit Or Equivalent </t>
    </r>
    <r>
      <rPr>
        <sz val="12"/>
        <color indexed="8"/>
        <rFont val="Calibri"/>
        <family val="2"/>
      </rPr>
      <t xml:space="preserve">
</t>
    </r>
  </si>
  <si>
    <t xml:space="preserve">Pec Fly with Rear Delt </t>
  </si>
  <si>
    <r>
      <t xml:space="preserve">Structural frames; Structural frames are fabricated solely from rugged heavy duty 100mm x 50mm x 2.5mm thick equitably milled and machined rectangular steel tubing. Unique heavy metal bending design combined with quality craftsmanship for main frames and all side connecting frames which ensures superior strength, and virtually eliminates joint failure as well as the need for expensive repair. All four sides welded construction for heavy duty fail-proof strength.
Weight Stack; M.S (mild steel) weight stack duly powder coated under 60 to 70 microns, which are further fitted with 2 Nylon bushes to avoid noiseless operations.
Cover for Top Section and Weight Stack Section; Top section and half portion of main frame (weight stack area front and rear side) is covered using M.S sheet 1.5mm to 2mm thick which shall have no sharp edge to be mounted on main frames, weight stack cover upper side is semi-circled and complete is in bending design. Weight stack cover should be removable or nut bolted.
Weight plates Guides Support; Stainless steel SS202 grade 25mm DIA guide support secured for weight stack movements.
Center Support; 25mm Dia center support for weight stack selection is made up of stainless steel SS202 grade steel finish. 
Bearings; Lubricated high grade 'ZZ' steel ball bearing. 
Selector Pins; Magnetic selector pins; made up of high-quality steel 8mm with spring wire mechanism and nylon knob.
Knob; M.S (mild steel) Knob duly chrome plated with superior quality spring mechanism.
Cables; 6mm thick nylon coated cables with aluminium crimping at one end to attach and hold handle. 
Pulley; Pulley used are made up of high-quality Nylon/ABS/PP material deep grooved to support cable and double 'ZZ' bearing with M8 pin is used which ensures superior strength and longevity. 
Pulley Brackets; All pulley brackets are made up of 6mm thick mild steel plate prepared using laser cutting in attractive design.  
Padding and Cushion; Seats and pads are made up of 16mm thick plywood padded with 2” inches of high-density foam and finally covered with completely stitched heavy vinyl cover in any colour.
Foam Roller; Foam roller made up of high density composed foam and covered with stitched heavy vinyl cover, and their ends are covered with aluminum or mild steel chrome plated caps and M8 Allen bolt. 
Hardware; All hardware’s used are button heads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in dual colour combination.  
Hand Grips; Hand grips is used on handles wherever necessary made up of high-quality rubber and handle end are covered with aluminum/pp/nylon caps with grub screw for long endurance.
Safety base pads; Anti-skid safety base pads made up superior quality rubber to prevent slippery and damage to floor.
Biomechanics; Computer assisted design for Bio-mechanically correct weight training equipment.
 </t>
    </r>
    <r>
      <rPr>
        <b/>
        <sz val="12"/>
        <color indexed="8"/>
        <rFont val="Calibri"/>
        <family val="2"/>
      </rPr>
      <t xml:space="preserve">MAke Summit Or Equivalent </t>
    </r>
    <r>
      <rPr>
        <sz val="12"/>
        <color indexed="8"/>
        <rFont val="Calibri"/>
        <family val="2"/>
      </rPr>
      <t xml:space="preserve">
</t>
    </r>
  </si>
  <si>
    <t xml:space="preserve">Dumbbells Rack 2 Tier </t>
  </si>
  <si>
    <r>
      <t xml:space="preserve">Structure and Frames: Structural frames are fabricated from 100 x 50 x 2.5mm thick square steel tubing. Heavy metal bending design is used to ensure superior strength and to eliminate joint failure. Hardware: Hardware used are Button Head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High Quality Rubber Grips should be used. Closing Caps: All open ends are covered with Nylon/PP closing caps. Foot Pad: High quality rubber foot pad. </t>
    </r>
    <r>
      <rPr>
        <b/>
        <sz val="12"/>
        <color indexed="8"/>
        <rFont val="Calibri"/>
        <family val="2"/>
      </rPr>
      <t xml:space="preserve">MAke Summit Or Equivalent </t>
    </r>
    <r>
      <rPr>
        <sz val="12"/>
        <color indexed="8"/>
        <rFont val="Calibri"/>
        <family val="2"/>
      </rPr>
      <t xml:space="preserve">
</t>
    </r>
  </si>
  <si>
    <t xml:space="preserve">Weight plate Rack </t>
  </si>
  <si>
    <r>
      <t>Structure and Frames: Structural frames are fabricated from 100 x 50 x 2.5mm thick square steel tubing. Heavy metal bending design is used to ensure superior strength and to eliminate joint failure. Hardware: Hardware used are Button Head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Closing Caps: All open ends are covered with Nylon/PP closing caps. Foot Pad: High quality rubber foot pad. .</t>
    </r>
    <r>
      <rPr>
        <b/>
        <sz val="12"/>
        <color indexed="8"/>
        <rFont val="Calibri"/>
        <family val="2"/>
      </rPr>
      <t xml:space="preserve">MAke Summit Or Equivalent </t>
    </r>
    <r>
      <rPr>
        <sz val="12"/>
        <color indexed="8"/>
        <rFont val="Calibri"/>
        <family val="2"/>
      </rPr>
      <t xml:space="preserve">
</t>
    </r>
  </si>
  <si>
    <t xml:space="preserve">Bar Bell Rack </t>
  </si>
  <si>
    <r>
      <t>Structure and Frames: Structural frames are fabricated from 100 x 50 x 2.5mm thick square steel tubing. Heavy metal bending design is used to ensure superior strength and to eliminate joint failure. Selector Pins: Magnetic Selector pins; made up of high quality steel 10mm with spring wire mechanism and Nylon knob. Cushion/Padding: Seats cushion and pads are made up of 2" high density foam and 18mm marine plywood is used for greater life and finally covered with heavy vinyl. Hardware: Hardware used are Button Head Bolts and made up of high tensile steel. Powder Coating: All components are chemically treated to seal exterior and interior surfaces against corrosion. The components are electro statically powder coated at minimum 60-70-micron thickness to make it resistant to scratch, corrosion and humidity. Closing Caps: All open ends are covered with Nylon/PP closing caps. Foot Pad: High quality rubber foot pad. Digital Repetition Counter for each exercise/workout sets..</t>
    </r>
    <r>
      <rPr>
        <b/>
        <sz val="12"/>
        <color indexed="8"/>
        <rFont val="Calibri"/>
        <family val="2"/>
      </rPr>
      <t xml:space="preserve">MAke Summit Or Equivalent </t>
    </r>
    <r>
      <rPr>
        <sz val="12"/>
        <color indexed="8"/>
        <rFont val="Calibri"/>
        <family val="2"/>
      </rPr>
      <t xml:space="preserve">
</t>
    </r>
  </si>
  <si>
    <t xml:space="preserve">Barbell Bars </t>
  </si>
  <si>
    <t>R.ft</t>
  </si>
  <si>
    <t xml:space="preserve">28mm/50mm Mild Steel Chrome Plated Barbell Bar (2.5’ to 10’ft) MAke Summit Or Equivalent 
</t>
  </si>
  <si>
    <t xml:space="preserve">Imported Hexagon Rubberised Dumbbells  </t>
  </si>
  <si>
    <t>Kg.</t>
  </si>
  <si>
    <t xml:space="preserve">DUMBBELLS:
Imported Hexagon Rubberized Dumbbells  MAke Summit Or Equivalent 
</t>
  </si>
  <si>
    <t xml:space="preserve">Rubberised Weightplate </t>
  </si>
  <si>
    <t xml:space="preserve">WEIGHT PLATES:
Imported Rubberized Weight plate 
</t>
  </si>
  <si>
    <t xml:space="preserve">Treadmill </t>
  </si>
  <si>
    <t xml:space="preserve">Spacious Running Surface 
Belt Size- 22" W x 62" L (56cm W x 157.5cm L) 
Drive Motor3.5 HP Continuous Duty. AC Belt Type Multi-ply polyester belt with PVC non-slip surface Incline Motor1000 lbs. (453.6 kg) thrustRollers3.0" (7.5cm) crown rollers keep belt centered. Speed0.5 - 12 MPH (0.8 - 20 KPH)Incline0 - 15%Deck Suspension for Independent Compression ShocksDeck1" (2.54cm) melamine laminated reversible deck medium-density fiber board. Dimensions80.5" L x 33.25" W x 61" H (204.5cm L x 84.4cm W x 154.9cm H) FullStep-Up Height8" (20cm)Max. User Weight400 lbs. (181.4 kg)Net Weight368 lbs. (167 kg)Gross Weight390 lbs.  (176.9 kg). Display AreaLarge 6.5" backlit multi-color LCD screen with scrolling alphanumeric messaging. Three additional LED displays with readouts for time, speed, and incline. 
Programs- name, date and time, workout time, calories, step count, distance, heart rate, speed, incline and pacePrograms2 heart rate programs, 2 customized user programs and 17 preset programs (5 weight management, 5 healthy living, 7 sports training).  ACME OR EQUIVALENT 
</t>
  </si>
  <si>
    <t xml:space="preserve">Elliptical Cross Trainer </t>
  </si>
  <si>
    <t xml:space="preserve">The machine is compatible with Android* and iOS* operating system thanks to the compatible with Android* and iOS* operating system thanks to the integrated Bluetooth technology. 
i.Concept technology allows a personalized and 100% motivational training, with specific training Apps for fitness machines like for example BH by Kinomap, Run on Earth, Webathletics, FitConsole or Pedal Monitor.. Also you can surf the internet, reading your email, updating your social networks, watching videos or tv, etc. while training. ACME OR EQUIVALENT 
</t>
  </si>
  <si>
    <t>Spine bike</t>
  </si>
  <si>
    <t xml:space="preserve">Drive Technology : Genesis III generator system 
Power Req. : 220 V / self –powered.Dimensions (L X W X H) : 153 X 66 X 133cm Drive System : Electromagnetic Brake System. Maintenance Poly-V Belt.Resistance Levels : 20 Levels Seat Adjustment : 34cm/13” 
Unit Weight : 68kg/150lbs 
Max User Weight : 185kg/408lbs 
Console Display Screen : Red dot-matrix LED monitor. Data Readout : RPM, Speed, Time, Level, Distance, WATT, 
Strides, Strides/min , Calories, Pulse, Level, Program. Programs : 8 pre-set programs  ACME OR EQUIVALENT  
</t>
  </si>
  <si>
    <t xml:space="preserve">Mirror  </t>
  </si>
  <si>
    <t>Sq.ft</t>
  </si>
  <si>
    <t xml:space="preserve">Mirror for gymnasium with aluminum fixation on all four side (2’x4’ to 8’x 8’) 
</t>
  </si>
  <si>
    <t xml:space="preserve">Swiss Ball </t>
  </si>
  <si>
    <t xml:space="preserve">Gym ball for back exercises and posture correction
With Inflatable pump included in the package.
To be used for abdominal exercise and other aerobic exercises Anti-burst gym ball. (Size 65cm, 75cm and 85cm)  Make :- Nivia
</t>
  </si>
  <si>
    <t xml:space="preserve">Aerobic Step </t>
  </si>
  <si>
    <t xml:space="preserve">Made of PP material.
Non-slip surface on platform that supports up to 300kg.Support blocks 5cm when placed in position.
Dimension: 
1. 67.5L x 28.5W x 10.5H cm.
2. 90.5L x 32.5W x 15H cm.
3. 80L x 30W x 10.5H cm. Make Nivia 
</t>
  </si>
  <si>
    <t xml:space="preserve">Yoga Mat </t>
  </si>
  <si>
    <t xml:space="preserve">Thickness: 10mm
Color: Blue or any
Non-slip surface
Very soft material for extra comfort
Dimensions: 180 x 60 x 1cm
Makes exercises and yoga more comfortable and easy. Make Nivia
</t>
  </si>
  <si>
    <t xml:space="preserve">Locker </t>
  </si>
  <si>
    <t xml:space="preserve">Lockers made by M.S. CR Sheet of 18gauge, complete locker cabinet dimensioning 6ft X 6ft, each locker of size 1ft X 1ft X 20"inch depth. 20-shelf in each cabinet  
</t>
  </si>
  <si>
    <t xml:space="preserve">Table tennis Table  19 mm thick Table top ITTF approved Make Stag Or Joola </t>
  </si>
  <si>
    <t>American pool table with standard imported  accessories, table made up of seasoned  malaysian hardwood and stone used is indian Black stone in 4 piece with 40mm thickness.</t>
  </si>
  <si>
    <r>
      <rPr>
        <b/>
        <sz val="12"/>
        <rFont val="Calibri"/>
        <family val="2"/>
      </rPr>
      <t>SPRING RIDER DUCK-PRODUCT AREA: 2.1’ X 1.1’ SAFE AREA: 4.1’ X 3.1’ - s</t>
    </r>
    <r>
      <rPr>
        <sz val="12"/>
        <rFont val="Calibri"/>
        <family val="2"/>
      </rPr>
      <t xml:space="preserve">pring assembly is made up of square plates &amp; compression spring. compression spring is made up of 18 dia wire, spring dia is 200 mm and height is 300 mm. stand is made up of 40 nb g.i. pipe isi mark. plate is welded on it to fix plastic duck on it firmly. all welded joints are properly grounded and coated with an epoxy sealant for rust resistance. all sharp edges and corners are properly ground before painting. powder coat: done by first coat of primer – jotun brad 40-50 micron thickness and top coat of pure polyester powder with 70- 80 micron thickness. character –made up of lldpe plastic with rotational moulding process which is non-ageing, non-toxic and have u.v. stabilizers for colour resistance.
</t>
    </r>
  </si>
  <si>
    <r>
      <rPr>
        <b/>
        <sz val="12"/>
        <rFont val="Calibri"/>
        <family val="2"/>
      </rPr>
      <t>SPRING RIDER BIKE, PRODUCT AREA: 3’ X 1.2’,SAFE AREA: 7’ X 3.2’</t>
    </r>
    <r>
      <rPr>
        <sz val="12"/>
        <rFont val="Calibri"/>
        <family val="2"/>
      </rPr>
      <t xml:space="preserve"> -spring assembly is made up of square plates &amp; compression spring. compression spring is made up of 18 dia wire, spring dia is 200 mm and height is 300 mm. stand is made up of 40 nb b clas g.i isi mark pipes. plate is welded on it to fix plastic bike on it firmly. all welded joints are properly grounded and coated with an epoxy sealant for rust resistance. all sharp edges and corners are properly ground before painting. powder coat: done by first coat of primer – jotun brad 40-50 micron thickness and top coat of pure polyester powder with 70- 80 micron thickness. character –is made up of lldpe plastic with rotational moulding process which is non-ageing, non-toxic and have u.v. stabilizers for colour resistance. length of bike is 850 mm long and weight is 7 kgs. it has inbuilt handle and foot rest.
</t>
    </r>
  </si>
  <si>
    <r>
      <rPr>
        <b/>
        <sz val="12"/>
        <rFont val="Calibri"/>
        <family val="2"/>
      </rPr>
      <t xml:space="preserve">HORSE MGR , PRODUCT AREA: 4.2’ DIAMETER,SAFE PLAY AREA: 8.2 ‘DIAMETER </t>
    </r>
    <r>
      <rPr>
        <sz val="12"/>
        <rFont val="Calibri"/>
        <family val="2"/>
      </rPr>
      <t xml:space="preserve">-the platform of this merry go round consists of non-skid type aluminum chequered plate of 14 swg. all welded joints are properly grounded and coated with an epoxy sealant for rust resistance. all sharp edges and corners are properly ground before painting. powder coat: done by first coat of primer – jotun brad 40-50 micron thickness and top coat of pure polyester powder with 70- 80 micron thickness. the ring on which the chequered plate is based is made out of 25 nb gi pipes. the support below the chequered plate is of 40 x 40 x 5 and 25 x 25 x 5 gi angle. the whole structure is mounted on heavy-duty bearing shaft permanently lubricated with water sealant. the stand of this mgr platform is made out of 80 nb gi pipes. character – plastic horse is made of lldpe plastic which is non-ageing, non-toxic and have u.v. stabilizers for colour resistance with rotational moulding process. it has inbuilt handle covered with nylon handle.
</t>
    </r>
  </si>
  <si>
    <r>
      <rPr>
        <b/>
        <sz val="12"/>
        <rFont val="Calibri"/>
        <family val="2"/>
      </rPr>
      <t xml:space="preserve">JUNIOR SEE SAW ,PRODUCT AREA: 5.5’ X 1.5’, SAFE AREA: 9.5’ X 5.5’- </t>
    </r>
    <r>
      <rPr>
        <sz val="12"/>
        <rFont val="Calibri"/>
        <family val="2"/>
      </rPr>
      <t xml:space="preserve">the lever is made up of 80 nb g.i. pipe b class isi mark. all welded joints are properly
grounded and coated with an epoxy sealant for rust resistance. all sharp edges and corners are properly ground before painting. powder coat: done by first coat of primer – jotun brad 40-50 micron thickness and top coat of pure polyester powder with 70- 80 micron thicknes. the seat is made up of roto molded lldp plastic which is non-ageing, non-toxic and have u.v. stabilizers for colour resistance. the bearing used is heavy duty pedestal ball bearing.
</t>
    </r>
  </si>
  <si>
    <r>
      <rPr>
        <b/>
        <sz val="12"/>
        <rFont val="Calibri"/>
        <family val="2"/>
      </rPr>
      <t>DISC CHALLENGER, PRODUCT AREA: 6.5’ X 3.2’,SAFE AREA: 12.5’ X 7.2’-</t>
    </r>
    <r>
      <rPr>
        <sz val="12"/>
        <rFont val="Calibri"/>
        <family val="2"/>
      </rPr>
      <t xml:space="preserve"> disc challanger side frame is made up of 80 nb g.i pipe. all welded joints are properly
grounded and coated with an epoxy sealant for rust resistance all sharp edges and corners are properly ground before painting. powder coat: done by first coat of primer –jotun brad 40-50 micron thickness and top coat of pure polyester powder with 70- 80 micron thickness. top pipe is made up of 50 nb g.i pipe. disc is made up of lldpe plastic which is made up of non aeging non toxic and having uv resistant. disc is connected with 20 nb g.i pipe
</t>
    </r>
  </si>
  <si>
    <t xml:space="preserve">MULTI FUN PLAY SYSTEMS  CONSISTS OF FOLLOWING ITEMS 
5' HT FRP SQ. DECK WITH ROTO HOUSE CANOPY 
3' HT ADJUCENT SQ. DECK
3' HT FRP SQ. DECK WITHOUT CANOPY
5' HT ROT WAVE SLIDE
5' HT ROCK CLIMBER 
3' HT GI LADDER 
3' HT ROTO SHRIMP SLIDE
BUBBLE PANNEL
WINDOW RAILING 
CROSS N ZERO RAILING 
SPLIT LEVEL LADDER
DOUBLE SLIDE ENTRY 
SINGLE TODDLER SWING 
WALKING BARREL
HONEY BEE
</t>
  </si>
  <si>
    <t>Supply of rollable  Cricket pitch  of size 3.65 x</t>
  </si>
  <si>
    <t>Interlock Variety  Rubber  Kabaddi Mats, Thickness:  50mm, Size: 1mtr X 1mtr.</t>
  </si>
  <si>
    <t xml:space="preserve">sqm </t>
  </si>
  <si>
    <t xml:space="preserve">PROPOSED INTERIOR WORK OF "SAI BABA EDUCATIONAL CAMPUS" AT GAT NO. : 183, NIMGAON KORHALE, TAL. : RAHTA, DIST. : AHEMADNAGAR. FOR SHRI SAI BABA SANSTHAN </t>
  </si>
  <si>
    <t xml:space="preserve">BOQ FOR  ACOUSTICAL &amp; OTHER WORK FOR AUDITORIUM BUILDING </t>
  </si>
  <si>
    <t>Sr. NO</t>
  </si>
  <si>
    <t>DESCRIPTION OF ITEM</t>
  </si>
  <si>
    <t>QTY</t>
  </si>
  <si>
    <t>UNIT</t>
  </si>
  <si>
    <t>RATE</t>
  </si>
  <si>
    <r>
      <t xml:space="preserve">Supply &amp; Installation of 12mm thick frameless tempered clear glass Double door :- Size : - 1500mm X 2400mm
</t>
    </r>
    <r>
      <rPr>
        <sz val="11"/>
        <rFont val="Calibri"/>
        <family val="2"/>
        <scheme val="minor"/>
      </rPr>
      <t>With door spring and locking arrangements and both way handle and patch fittings.
Specifications : Tempered glass is formed by heating glass to the softening point in a horizontal tempering stove, and then quickly cooling it.
Properties:
1) Safety (tempered): when broken, it spits into tiny harmless pieces
2) Strong intensity: heat-strengthened glass is approximately twice as strong as annealed glass of the same thickness, and tempered glass is about 4 times
3) Outstanding performance in resisting thermal stress and wind-load
4) Tempered glass cannot be cut, drill hole and other further processed.</t>
    </r>
  </si>
  <si>
    <r>
      <rPr>
        <b/>
        <sz val="11"/>
        <rFont val="Calibri"/>
        <family val="2"/>
        <scheme val="minor"/>
      </rPr>
      <t>Supply &amp; Installation of 12mm thick frameless tempered clear glass Single door :- Size :- 1000mm X 2400mm</t>
    </r>
    <r>
      <rPr>
        <sz val="11"/>
        <rFont val="Calibri"/>
        <family val="2"/>
        <scheme val="minor"/>
      </rPr>
      <t xml:space="preserve">
With door spring and locking arrangements and both way handle and patch fittings.
Specifications : Tempered glass is formed by heating glass to the softening point in a horizontal tempering stove, and then quickly cooling it.
Properties:
1) Safety (tempered): when broken, it spits into tiny harmless pieces
2) Strong intensity: heat-strengthened glass is approximately twice as strong as annealed glass of the same thickness, and tempered glass is about 4 times
3) Outstanding performance in resisting thermal stress and wind-load
4) Tempered glass cannot be cut, drill hole and other further processed.</t>
    </r>
  </si>
  <si>
    <r>
      <t xml:space="preserve">Supply &amp; Installation of </t>
    </r>
    <r>
      <rPr>
        <b/>
        <sz val="11"/>
        <rFont val="Calibri"/>
        <family val="2"/>
        <scheme val="minor"/>
      </rPr>
      <t>Designer Metal Double door</t>
    </r>
    <r>
      <rPr>
        <sz val="11"/>
        <rFont val="Calibri"/>
        <family val="2"/>
        <scheme val="minor"/>
      </rPr>
      <t xml:space="preserve"> covered with Preformed textured RIGID PVC coated GI sheet:- Door Size : 2000mm X 2400mm With door hinges and locking arrangements and both way handle. Prepare with rigid thermo fused film metal panels. Specification: 0.6mm thick Metal panel sheets, cavity filled with honeycomb inside adequate quantity. Material of the partition and that of metal door will remain the same.</t>
    </r>
  </si>
  <si>
    <t>Supply &amp; Installation of Designer Metal Single door covered with Preformed textured RIGID PVC coated GI sheet:- Door Size : 1200mm X 2400mm With door hinges and locking arrangements and both way handle. Prepare with rigid thermo fused film metal panels. Specification: 0.6mm thick Metal panel sheets, cavity filled with honeycomb inside adequate quantity. Material of the partition and that of metal door will remain the same.</t>
  </si>
  <si>
    <t>Supply &amp; Installation of Designer Metal Single door covered with Preformed textured RIGID PVC coated GI sheet:- Door Size : 1000mm X 2400mm With door hinges and locking arrangements and both way handle. Prepare with rigid thermo fused film metal panels. Specification: 0.6mm thick Metal panel sheets, cavity filled with honeycomb inside adequate quantity. Material of the partition and that of metal door will remain the same.</t>
  </si>
  <si>
    <t xml:space="preserve">Supply &amp; Installation of Venetian Blinds For Windows
Vertical Louvre Fabric Blinds System with extruded aluminium headrail finished in silver anodized. Operation of louvers by cord for traverse and chain for rotation. </t>
  </si>
  <si>
    <r>
      <t xml:space="preserve">Supply &amp; Installation of Acoustic Metal Partition 
</t>
    </r>
    <r>
      <rPr>
        <sz val="11"/>
        <rFont val="Calibri"/>
        <family val="2"/>
        <scheme val="minor"/>
      </rPr>
      <t>1) The material of construction shall remain the same as per Acoustic Metal Panelling however in partition the cladding shall be done on either side of the section/grid work.
2) The Metal Partition system shall be RoHS certified (from UL / Intertek) to ensure restriction of hazardous substance so that the final product does not contaminate the environment. Valid RoHS certificate (from UL / Intertek) to be submitted along with the technical Bid.
3) The proposed partition tiles shall be tested and certified as Class A as per ASTM E84 (from UL/Intertek) for surface spread of flame and smoke generation. This is mandatory to ensure that the materials used in the interiors do not provoke fire. Valid certificate to be submitted along with the technical bid.
4) Sound transmission class (STC) value of 35 for Wall Panelling &amp; Partition. (According to IS: 9901 (Part III) – 1981, DIN 52210 Part IV- 1984, ISO:140(Part III) -1995, test report from reputed agency to be submitted along with the technical Bid.
5) Safety of user is a high concern area therefore panelling/partition must be seismically tested and qualified for zone 5 vibrations. The test must be carried out by authorized government agency. Certificate to be submitted along with the technical bid.
6) Overall system thickness for partition shall be 70mm to 120mm.</t>
    </r>
  </si>
  <si>
    <t>Sq.Mt</t>
  </si>
  <si>
    <t>Supply &amp; Installation of Modular Fabric Panelling
Fabric Paneling made up of 1150X750mm fitted in auditorium areas as per the acoustical requirement. Fabric Make: Sprint from Camira or Equivalent. The fabric tile shall have modular metal base and must be interchangeable with other perforated PVC metal cladding tiles. The Structure shall remain same as of Acoustic Metal panelling.</t>
  </si>
  <si>
    <r>
      <rPr>
        <b/>
        <sz val="11"/>
        <rFont val="Calibri"/>
        <family val="2"/>
        <scheme val="minor"/>
      </rPr>
      <t>Supply &amp; Installation of Acoustic Metal Paneling:</t>
    </r>
    <r>
      <rPr>
        <sz val="11"/>
        <rFont val="Calibri"/>
        <family val="2"/>
        <scheme val="minor"/>
      </rPr>
      <t xml:space="preserve">
1)  Factory made removable type self inter lockable metal panels with front sheet of Preformed Textured Hot dip galvanized sheet with rigid polyvinylchloride (PVC) film on one side and on the other side a coating to avoid rust (sheet thickness 0.6mm &amp; PVC Coating atleast 0.11mm). The back cover of the panel shall be made up of 0.6mm thick CRCA/GI sheet of approved colour. The panelling design shall comprise of specially designed combination of perforated and non-perforated panels through CNC laser Cutting, bending &amp; punching. Panels shall be designed to achieve shape and design as per the design consultant and shall be fixed using CRCA/GI hook fitting on structure. Overall system thickness for panelling shall be 60mm to 90mm and for partition shall be 70mm to 120mm.
2) Tiles Perforation – UL Audit certified design feature on modular wall panelling tile having clean perforations and providing smooth finish on front fascia of tiles. The tile shall have 5000 holes per square feet on front side of the tile. Valid UL audit certificate to be submitted along with the technical bid.
3) Sound transmission class (STC) value of 35 for Wall Panelling &amp; Partition. (According to IS: 9901 (Part III) – 1981, DIN 52210 Part IV- 1984, ISO:140(Part III) -1995, test report from reputed agency to be submitted along with the technical bid.
4) Safety of User is a high concern area therefore panelling must be seismically tested and qualified for zone 5 vibrations. The test must be carried out by authorized government agency. Certificate to be submitted along with the technical Bid.
5) UL Audit Certified design feature of Load bearing capacity of Panelling - Panelling structure shall have load carrying capacity of 300 Kg to hold any display unit on clamp having minimum length of 750mm. Valid UL audit Certificate to be submitted along with the technical Bid.
6) The Metal Panelling system shall be RoHS certified (from UL / Intertek) to ensure restriction of hazardous substance so that the final product does not contaminate the environment. Valid RoHS certificate to be submitted along with the technical Bid.
7) The proposed Metal panelling tiles shall be tested and certified as Class A as per ASTM E84 (from UL/Intertek) for surface spread of flame and smoke generation. This is mandatory to ensure that the materials used in the interiors do not provoke fire. Valid certificate to be submitted along with the technical Bid.
8) UL Audit Certified design feature of Modular wall Panelling tile having secure locking arrangement for equidistant mounting. Locking arrangement shall enable easy replacement without using any tool within 20 seconds. The feature shall provide easy flexibility of locking all tiles in one column through gravity. Valid UL audit Certificate to be submitted along with the technical Bid.</t>
    </r>
  </si>
  <si>
    <t>Supply &amp; Installation of Designer privacy film for glass Partition/glass Door The film to be installed on clear glass to provide the look of sandblasted glass</t>
  </si>
  <si>
    <r>
      <rPr>
        <b/>
        <sz val="11"/>
        <rFont val="Calibri"/>
        <family val="2"/>
        <scheme val="minor"/>
      </rPr>
      <t>Supply &amp; Installation of Under- Deck Insulation :</t>
    </r>
    <r>
      <rPr>
        <sz val="11"/>
        <rFont val="Calibri"/>
        <family val="2"/>
        <scheme val="minor"/>
      </rPr>
      <t xml:space="preserve"> Providing and fixing position Acoustical under- deck insulation of 50mm thick Glass wool of 48kg density, covered by non- woven tissue, supported using chicken mesh, including cost of scaffolding, as per Architectural &amp; Acoustical Design &amp; drawing &amp; Instructions. including all taxes, octroi, transport, Machinery ,other fixtures &amp; fasteners etc. complete.as per details &amp; directed by Engineer -in- charge.  </t>
    </r>
  </si>
  <si>
    <r>
      <rPr>
        <b/>
        <sz val="11"/>
        <rFont val="Calibri"/>
        <family val="2"/>
        <scheme val="minor"/>
      </rPr>
      <t xml:space="preserve">Supply &amp; Installation of Stretch Ceiling: Illuminated with LED luminaires </t>
    </r>
    <r>
      <rPr>
        <sz val="11"/>
        <rFont val="Calibri"/>
        <family val="2"/>
        <scheme val="minor"/>
      </rPr>
      <t xml:space="preserve">
1) The ceiling shall be supplied with demountable translucent stretch ceiling membrane with harpoon, corners ready to install. It should not get discoloured &amp; sag. All joints shall be provided with appropriate interface trims to be able to demount the ceiling to access the lights. The ceiling must be installed using ceiling aluminium suspension system, complete as per manufacturer’s installation guidelines and as per approved shop drawings in line with the design intent and approval by Architect/Engineer In-charge approval. LED strips shall be installed using custom aluminium extrusions to ensure longevity of the installation. The ceiling shall have following features and properties.
1.1) Simple and maintenance friendly: Installed in a few hours and finished product shall not require any taping, spackling, or painting, and shall be easily cleanable.
1.2) Durable: The systems shall resist shocks and shall not crack with movement or under stretch conditions.
1.3) Safe: The membranes and profiles shall have passed the stringent fire and safety tests.
1.4) There should not be any welding defect on Membranes for years to come on the perimeter edging or in the seams
1.5) The membrane must have been classified as non-toxic upon burning. The Flexible membrane must be ASTM E 84 certified, necessary test report to be submitted along with the technical Bid.
1.6) Green: Membranes must be 100% recyclable.
</t>
    </r>
  </si>
  <si>
    <r>
      <t xml:space="preserve">Supply &amp; Installation of Hanging Acoustic Fabric Baffles
</t>
    </r>
    <r>
      <rPr>
        <sz val="11"/>
        <rFont val="Calibri"/>
        <family val="2"/>
        <scheme val="minor"/>
      </rPr>
      <t>1) The panels shall be made up of acoustic material cover with Acoustic fabric.
2) Baffle shall have dimensions as 120X50mm OR 80X40mm OR as per the site requirement.
3) The open cell shall be created by combination of varying Center to Center distance from 100mm to 2000mm.
4) It shall have acoustic wrapped fabric fully upholstered on all side. The fabric shall be washable and should withstand normal wear and tear.
5) Fabric Make: Sprint from Camira or Equivalent. The fabric tile shall have modular metal base.</t>
    </r>
    <r>
      <rPr>
        <b/>
        <sz val="11"/>
        <rFont val="Calibri"/>
        <family val="2"/>
        <scheme val="minor"/>
      </rPr>
      <t xml:space="preserve">
</t>
    </r>
  </si>
  <si>
    <r>
      <rPr>
        <b/>
        <sz val="11"/>
        <rFont val="Calibri"/>
        <family val="2"/>
        <scheme val="minor"/>
      </rPr>
      <t>Supply &amp; Installation of Perforated Metal Ceiling</t>
    </r>
    <r>
      <rPr>
        <sz val="11"/>
        <rFont val="Calibri"/>
        <family val="2"/>
        <scheme val="minor"/>
      </rPr>
      <t xml:space="preserve">
1) 80% the overall ceiling area shall be made up of perforated metal panels having below specification.
1.1) Factory made acoustic modular metal false ceiling of powder coated panels. Make shall comprising of perforated and non-perforated metal panels made through CNC laser Cutting, bending &amp; punching. Panel shall be of 0.6mm of approved color. Panels shall be designed to enhance visual feel, with provision for easy installation and maintenance, integrated lighting and scope for integration of building services like HVAC and fire detection/ fighting system.
1.2) As per design panel shall comprise of perforation for making false ceiling acoustically sound with fire rated acoustic fleece
1.3) The Ceiling system must be RoHS certified (from UL/Intertek) to ensure restriction of hazardous substance in any of the materials. Certificate to be submitted along with the technical bid.
1.4) Metal modular false ceiling must have Noise absorption coefficient (NRC) value minimum 0.70 according to IS:8225-1987, ISO: 354-1985 and ASTM 423-90, test report to be submitted along with the technical bid.
1.5) The proposed ceiling tiles should be tested and certified as Class A as per ASTM E84 (from UL/Intertek) for surface spread of flame and smoke generation. This is mandatory to ensure that the materials used in the interiors do not provoke fire. Certificate to be submitted along with the technical bid. 
1.6) Metal Ceiling must have Noise absorption coefficient value.
1.7) Ceiling Plank
1.7.1) Plank shall be made from 0.6mm thick Powder Coated CRCA sheet of approved shade and sizes.
1.7.2) Light fitting can be defined as per the LUX requirement
1.7.3) It shall have Laser cut circular hole for light fixing as per defined lux requirement and approved layout
1.7.4) Non-perforated tile slots to be punched to accommodate AC grills.
2) 20% overall ceiling area shall be made up of fabric ceiling panels as per the acoustical requirement. Fabric Make: Sprint from Camira or Equivalent. The fabric tile shall have modular metal base.</t>
    </r>
  </si>
  <si>
    <r>
      <rPr>
        <b/>
        <sz val="11"/>
        <rFont val="Calibri"/>
        <family val="2"/>
        <scheme val="minor"/>
      </rPr>
      <t>Supply &amp; Installation of Designer Metal False Baffle Ceiling with Integrated Illumination Channel</t>
    </r>
    <r>
      <rPr>
        <sz val="11"/>
        <rFont val="Calibri"/>
        <family val="2"/>
        <scheme val="minor"/>
      </rPr>
      <t xml:space="preserve">
1) The baffles shall be made of GI/MS sheet or Aluminum. The ceiling baffles planks shall have integrated illumination channel which shall be processed on Machine to have dimensions to suit control room illumination requirement as per architect’s approval.
2) The Finish of the material shall be either Rigid PVC coated GI sheet or powder coated MS sheet or Aluminum. 
3) These baffle planks shall have dimensions as per the EIC approval / as per the site conditions.
4) Center to Center distance shall be minimum 150mm.
5) Ceiling system must be RoHS certified from UL/Intertek. Valid Certificate to be submitted along with the technical bid.
6) Finish and component details
6.1) Ceiling Baffle tile: minimum 0.7 mm thick powder coated sheet/Aluminum.
6.2) Carrier made of 0.6mm GI/MS sheet or Aluminum, powder coated to matching baffle color or black as directed by the Customer. Ceiling to have arrangement to fix, hang and lock the baffles of required sizes and at required intervals. The Suitable size punched carrier would be bent channel with holes for suspension and fixing channel.
6.3) The baffles top edge will have a flange of 5mm to fit in the carrier profile.
6.4) Mother C Channel: minimum 0.8mm thick GI/MS sheet or Aluminum with profiles.
6.5) Suspension: The carriers would be placed and suspended by means of a member fixed to the carrier and this member in turn would be suspended by 8mm rod fixed to the slab by means of 8mm diameter dash fastener.
6.6) Top Clamp shall be fastened on threaded rod of minimum 0.8mm thick GI sheet.
6.7) End Cap: minimum 0.7 mm thick GI end cap similar to main ceiling baffle.
6.8) Color: As per approval.
6.9) Entire structure will be in powder coated MS.
6.10) Metal Strip where baffle planks will be hanged should be sleek &amp; sturdy.
</t>
    </r>
  </si>
  <si>
    <r>
      <rPr>
        <b/>
        <sz val="11"/>
        <rFont val="Calibri"/>
        <family val="2"/>
        <scheme val="minor"/>
      </rPr>
      <t>Supply &amp; Installation of Grid Type 700mm X 620mm Snap fit Ceiling</t>
    </r>
    <r>
      <rPr>
        <sz val="11"/>
        <rFont val="Calibri"/>
        <family val="2"/>
        <scheme val="minor"/>
      </rPr>
      <t xml:space="preserve">
1) Factory made acoustic modular metal false ceiling of powder coated panels. Make shall comprising of perforated and non-perforated metal panels (700X620mm) made through CNC laser Cutting, bending &amp; punching. Panel shall be of 0.6mm of approved color. Panels shall be designed to enhance visual feel, with provision for easy installation and maintenance, integrated lighting and scope for integration of building services like HVAC and fire detection/ fighting system
2) As per design panel shall comprise of perforation for making false ceiling acoustically sound with fire rated Acoustic fleece
3) Metal modular false ceiling must have Noise absorption coefficient (NRC) value minimum 0.70 according to IS:8225-1987, ISO: 354-1985 and ASTM 423-90, test report to be submitted along with the technical bid.
4) The Ceiling system must be RoHS certified (from UL/Intertek) to ensure restriction of hazardous substance in any of the materials. Certificate to be submitted along with the technical bid.
5) The proposed ceiling tiles should be tested and certified as Class A as per ASTM E84 (from UL/Intertek) for surface spread of flame and smoke generation. This is mandatory to ensure that the materials used in the interiors do not provoke fire. Certificate to be submitted along with the technical bid. 
6) Metal Ceiling must have Noise absorption coefficient value.
7) Ceiling Plank
7.1) Plank shall be made from 0.6mm thick Powder Coated CRCA sheet of approved shade and sizes.
7.2) Light fitting can be defined as per the LUX requirement
7.3) It shall have Laser cut circular hole for light fixing as per defined lux requirement and approved layout
7.4) Non-perforated tile slots to be punched to accommodate AC grills.</t>
    </r>
  </si>
  <si>
    <r>
      <t xml:space="preserve">Supply &amp; Installation of Calcium Silicate Board Ceiling Material
Plain Calcium Silicate acoustic Boards for false ceiling </t>
    </r>
    <r>
      <rPr>
        <sz val="11"/>
        <rFont val="Calibri"/>
        <family val="2"/>
        <scheme val="minor"/>
      </rPr>
      <t xml:space="preserve">with 8mm Approx. thick, Structure for underside of suspended grid formed of GI perimeter channels. Wood screws and metal expansion raw plugs for fixing with wall. Plastic emulsion paint of approved make and shade  for finishing surface of Calcium Silicate Boards. Specification: Calcium Silicate Board is manufactured from a mixture of Portland cement, fine silica, special cellulose fibers and selected fillers to impart durability, toughness, fire and moisture resistance. </t>
    </r>
  </si>
  <si>
    <t xml:space="preserve">Supply &amp; Installation of M. S. Structure for suspending false ceiling &amp; Catwalk Fabricated MS Structure required for false ceiling &amp; Catwalk.                                               </t>
  </si>
  <si>
    <t>MT</t>
  </si>
  <si>
    <t>MS Understructure &amp; Catwalk</t>
  </si>
  <si>
    <t>Providing structural steel work in trusses, other similar trussed purlins and members with all bracing, gusset plates etc. as per detailed designs and drawings or as directed including cutting, fabricating, hoisting, erecting fixing in position, Making riveted/ bolted/ welded connection and one coat of anticorrosive paint and over it 2 coats of oil painting approved quality and shade etc. complete. (Items Include use of scaffolding for height up to 10 Mtr) SSR Item No. 23.04 ,Specification No. Bd.C.8 Page No. 278</t>
  </si>
  <si>
    <t>Acoustical Carpet Floor</t>
  </si>
  <si>
    <t>Supply &amp; Installation of Acoustic Carpet Flooring 3-5mm thick carpet flooring shall meet the requirement of EN 1307 (shall have impact reduction ΔLw = approximately 19-20dB as per (ISO 717-2)). Flooring shall be decorative type catalogued product of approved design.  The carpet shall meet the fire reaction as per bfl-s1. The Dimensions shall be as per the final approved design and site requirement. The Carpet shall have sound absorption of 0.10 as per ISO 354.</t>
  </si>
  <si>
    <t>Auditorium Chair</t>
  </si>
  <si>
    <t xml:space="preserve"> Supplying &amp; Fixing of Auditorium chairs with auto tipup, chair of 21" / 22" ctc in row with common PU with soft pad arm rest  and chair fully upholstered in our standard foam backed polyester stretch fabric as directed by Engineer-In-Charge etc complete.</t>
  </si>
  <si>
    <t xml:space="preserve"> Teak Wood Stage Flooring</t>
  </si>
  <si>
    <t xml:space="preserve">Stage Floor-Providing &amp; fixing teak wood planking 35 mm thick for stage flooring planed on both sides tongued &amp; grooved along with necessary hardware &amp; required hard wood scantling of size 75 x 50 mm framework to support,  etc including  cleaning as per Architects detailed drawing &amp; design etc complete. </t>
  </si>
  <si>
    <t>Teakwood  Skirting</t>
  </si>
  <si>
    <t>Rmt</t>
  </si>
  <si>
    <t>Providing &amp; fixing 12mm thick x 100 mm high first quality Solid Teakwood  Skirting  including base ply of 6 mm thk wherever necessary including  Melamine polish shade to be match with the same matching shade of wooden flooring shade to all wood surfaces  with 6mm groove between skirting &amp; gyp/veneer to T.W. framework or T.W. panelling as per architect's detail drawing &amp; design etc complete.</t>
  </si>
  <si>
    <t>Booking Office Counter</t>
  </si>
  <si>
    <t>Sq,Mt</t>
  </si>
  <si>
    <t>providing &amp; fixing counter for Booking Office of Size 12'6"x2'6" with 8 drawers 3 keybord trays &amp; 2 shutters with foot rest. Counter is made in 19mm thik waterproof ISI creative, century make ply frame with shelves and drawer face 12mm glass of bevil edge on counters top supported by 3" long SS studes of 2" dia drawers side back bottom and total back of counter is manufactured with 12mm thick waterproof ISI creative / century make ply fixed with 20" telescopic drawers channels with including edges covered in teakwood lipping of 1" x 1/4" finished in 1mm thick laminate of EURO/ ROYAL TOUCH make and suede finish skirting made up of teakwood of section size 3"x2" the drawer shutters are fitted with maganetic ball catch of s.s 4" ss handles and 4"x1/2"x3/4| ss hings with necessary nails, screw , fevicol, abro tape, araldiat, required labour etc. and other S.S fastening fixtures as per requirement white zink polishing for teak wood lipping ,malamine polish for all exposed surfaces of plywood and teakwood etc. complete as per drawing and design approved (Mode of mesurment as per top Elevation) as per details &amp; directed by the enginners incharge.</t>
  </si>
  <si>
    <t>Stage Consol Unit: Working Counter</t>
  </si>
  <si>
    <t>providing &amp; fixing Working Counter Of Sizes 12'x2' for staff with 2 drawer 2 shuttered storage and 3 key board counters side top bottom footrest vertical partitions ,drawer front storage shutters are made in 19 mm thick waterproof ISI creative /century ply forming main frame. Drawer side, bottom, back, total back of counter, keyboard bottom are made in 12mm thik water proof ISI creative / century. Drawer and keyboard are fix with 20 inch telescopic drawer channels. shutters are fitted with 4"x1/2"x3/4" S.S hinges,4" SS handles, magenetic ball catch. Plywood edges are covered with 1"x1/4" teakwood lipping of required shape moulded counter is finished 1mm thick laminate EURO /ROYAL TOUCH make and suede finish teakwood section of size 3"x2" is used for required places as per drawing .All necessary nails ,screw, fevicol, araldiat, abro tape, necessary labour and other fastening fixtures in S.S to be used as per requirement. with providing white zink polishing for teak wood lipping melamine polish for all exposed surfaces of plywood and teakwood etc. complete. as per drawing and design and design approved (Mode of measurement as per top plan) as per details &amp; directed by engineer in charge.</t>
  </si>
  <si>
    <t>Letters for Slogan</t>
  </si>
  <si>
    <t xml:space="preserve">Providing &amp; fixing Letters for Slogan in Approved PVC foam Material of 8" and 5" sizes of approved shade ,colour ,front and fixing with good quality Adhesives as shown in the  drawing and directed in charge including all type  of taxes necessary scaffolding etc. complete. as per details &amp; directed by Engineer -in- charge.  </t>
  </si>
  <si>
    <t xml:space="preserve">AMOUNT </t>
  </si>
  <si>
    <t>Add GST</t>
  </si>
  <si>
    <t xml:space="preserve">BOQ FOR STAGE CRAFTS WORK FOR AUDITORIUM </t>
  </si>
  <si>
    <t>SR. NO.</t>
  </si>
  <si>
    <t>PARTICULARS</t>
  </si>
  <si>
    <t>MAIN CURTAIN:</t>
  </si>
  <si>
    <t xml:space="preserve"> No.</t>
  </si>
  <si>
    <t>Providing &amp; Fixing of Main Curtain in Fire retardant Raymond's Velvet Cloth with lining cloth 50% gatherings Satin Border at bottom of 6" and 4” in two pieces (Centre Parting) size 45' x 16'( Rate of Cloth Rs: 825/- )</t>
  </si>
  <si>
    <r>
      <t>MAIN CURTAIN FRILL</t>
    </r>
    <r>
      <rPr>
        <sz val="11"/>
        <color rgb="FF000000"/>
        <rFont val="Calibri"/>
        <family val="2"/>
        <scheme val="minor"/>
      </rPr>
      <t>:</t>
    </r>
  </si>
  <si>
    <t>Providing &amp;. Fixing of main .Curtain Frill in same cloth as main Curtain 50% gatherings &amp; Golden Fringe at Bottom of the Frill size 40' x4'</t>
  </si>
  <si>
    <r>
      <t xml:space="preserve">MID </t>
    </r>
    <r>
      <rPr>
        <sz val="11"/>
        <color rgb="FF000000"/>
        <rFont val="Calibri"/>
        <family val="2"/>
        <scheme val="minor"/>
      </rPr>
      <t xml:space="preserve">&amp; </t>
    </r>
    <r>
      <rPr>
        <b/>
        <sz val="11"/>
        <color rgb="FF000000"/>
        <rFont val="Calibri"/>
        <family val="2"/>
        <scheme val="minor"/>
      </rPr>
      <t xml:space="preserve">BACK CURTAIN </t>
    </r>
    <r>
      <rPr>
        <sz val="11"/>
        <color rgb="FF000000"/>
        <rFont val="Calibri"/>
        <family val="2"/>
        <scheme val="minor"/>
      </rPr>
      <t>:</t>
    </r>
  </si>
  <si>
    <t>Providing &amp; Fixing of Mid &amp; Back Curtain in Fire Retardant casement cloth stretched Fat of size 40' x 16'. Fixed to electrical hoisting mechanism.</t>
  </si>
  <si>
    <t>(Rate of cloth Rs. 325/- Per Mtrs.)</t>
  </si>
  <si>
    <t>CYCLORAMA:</t>
  </si>
  <si>
    <t xml:space="preserve">Providing &amp; Fixing of cyclorama in Bombay Dyeing cloth of size 40' x 16' stretched flat. Fixed to Electrical hoisting mechanism. </t>
  </si>
  <si>
    <t>FRILLS:</t>
  </si>
  <si>
    <t>Providing &amp; Fixing of Frills in Drill cloth with 50% gatherings fixed to Grid in 25mm G.I. Pipe suspended by wire rope Size ( 45' X 4')</t>
  </si>
  <si>
    <t>MIC BARS:</t>
  </si>
  <si>
    <t>Providing &amp; Fixing of Mic Cars in G.I. pipe 400mm dia 'B' class length 40"</t>
  </si>
  <si>
    <r>
      <t>LIGHT BARS</t>
    </r>
    <r>
      <rPr>
        <sz val="11"/>
        <color rgb="FF000000"/>
        <rFont val="Calibri"/>
        <family val="2"/>
        <scheme val="minor"/>
      </rPr>
      <t>:</t>
    </r>
  </si>
  <si>
    <t>A</t>
  </si>
  <si>
    <t>Providing &amp; Fixing of Light bars in 40 mm G.I. Pipe (Dual Barrel) 'B' Class with Brackets. M.S. Tray for Electric wire.( Size 100mm X 50mm )</t>
  </si>
  <si>
    <r>
      <t>a)</t>
    </r>
    <r>
      <rPr>
        <sz val="7"/>
        <color rgb="FF000000"/>
        <rFont val="Times New Roman"/>
        <family val="1"/>
      </rPr>
      <t xml:space="preserve">      </t>
    </r>
    <r>
      <rPr>
        <sz val="11"/>
        <color rgb="FF000000"/>
        <rFont val="Times New Roman"/>
        <family val="1"/>
      </rPr>
      <t>40</t>
    </r>
    <r>
      <rPr>
        <sz val="11"/>
        <color rgb="FF000000"/>
        <rFont val="Calibri"/>
        <family val="2"/>
      </rPr>
      <t xml:space="preserve">Fts.    3 on stage 1 FOH </t>
    </r>
  </si>
  <si>
    <t>B</t>
  </si>
  <si>
    <t>LIGHT LADDERS:</t>
  </si>
  <si>
    <t>Providing &amp; Fixing of light ladders between wings in 40mm G.I. Pipe ' B ' Class with two intermediate supports size 6' x 2'</t>
  </si>
  <si>
    <r>
      <t xml:space="preserve">CENTRE PARTING MECHANISM </t>
    </r>
    <r>
      <rPr>
        <sz val="11"/>
        <color rgb="FF000000"/>
        <rFont val="Calibri"/>
        <family val="2"/>
        <scheme val="minor"/>
      </rPr>
      <t>:</t>
    </r>
  </si>
  <si>
    <t xml:space="preserve"> Nos.</t>
  </si>
  <si>
    <t>Providing &amp; fixing of Centre Parting Mechanism fixed with 1 H.P. 3 Phase Motor Aluminum 'C Track, 3mm Steel wire rope, runners, M.S. Drum, Reduction Pulley Sets. Wooden Panel, M.S. Angle stand 500 x 50mm (Siemens) contactors, Push Button sets, limit switches, electric wire2.5 sq m.m 7 core as required,</t>
  </si>
  <si>
    <r>
      <t xml:space="preserve">a. </t>
    </r>
    <r>
      <rPr>
        <sz val="11"/>
        <color rgb="FF000000"/>
        <rFont val="Calibri"/>
        <family val="2"/>
        <scheme val="minor"/>
      </rPr>
      <t>Main Curtain</t>
    </r>
  </si>
  <si>
    <r>
      <t xml:space="preserve">ELECTRIC HOISTING MECHANISM </t>
    </r>
    <r>
      <rPr>
        <b/>
        <sz val="11"/>
        <color rgb="FF000000"/>
        <rFont val="Calibri"/>
        <family val="2"/>
        <scheme val="minor"/>
      </rPr>
      <t>:</t>
    </r>
  </si>
  <si>
    <t>Providing &amp; Fixing of hoisting Mechanism for</t>
  </si>
  <si>
    <t>cover, Mid &amp; Back Curtain, Cycolorama,</t>
  </si>
  <si>
    <t>FOH, with following details.</t>
  </si>
  <si>
    <t>a. 2 H.P. 3 Phase motor (Navjyot make)</t>
  </si>
  <si>
    <t>b. Gear Box 40:1 (Kisco)</t>
  </si>
  <si>
    <t xml:space="preserve">c. 100mm Pulley Set with Bearings on way </t>
  </si>
  <si>
    <t xml:space="preserve">    two way, three way, four way</t>
  </si>
  <si>
    <t>d. Guide Pulley sets</t>
  </si>
  <si>
    <t>e. 6mm steel wire rope. Appox 400ft</t>
  </si>
  <si>
    <t xml:space="preserve">f. 75mm x 50mm M.S. Stand </t>
  </si>
  <si>
    <t>g. M.S. Drum 9" dia</t>
  </si>
  <si>
    <t>h. Limit switches with Plate &amp; Rods</t>
  </si>
  <si>
    <t>i. Electric wire 2.5 sq.mm 8 core</t>
  </si>
  <si>
    <t>j. Panel Board with sicmens/L&amp;T Contactors</t>
  </si>
  <si>
    <t>k. Pedestal Bearing 2 Nos.</t>
  </si>
  <si>
    <t>l. G.I. Pipe 25mm</t>
  </si>
  <si>
    <r>
      <t xml:space="preserve">MANUAL  HOISTING MECHANISM </t>
    </r>
    <r>
      <rPr>
        <b/>
        <sz val="11"/>
        <color rgb="FF000000"/>
        <rFont val="Calibri"/>
        <family val="2"/>
        <scheme val="minor"/>
      </rPr>
      <t>:</t>
    </r>
  </si>
  <si>
    <t>SITC of Manual Mechanism for lighting of</t>
  </si>
  <si>
    <t>Frills, Curtains as follows:</t>
  </si>
  <si>
    <t>a. 25:1 Gear Box ( Elecon )</t>
  </si>
  <si>
    <t>b. 5 Ways Rollers</t>
  </si>
  <si>
    <t>c.5m Steel Wire Rope 150 Mtrs</t>
  </si>
  <si>
    <t>d.100mm Pulley Sets one way, two way, three way, four way &amp; five way</t>
  </si>
  <si>
    <t>e. Guide Pulley Sets</t>
  </si>
  <si>
    <t>f. Pedestal Bearings: 2 Nos</t>
  </si>
  <si>
    <t>g. M.S. Angle Stand</t>
  </si>
  <si>
    <t>h, Locking System &amp; Handle</t>
  </si>
  <si>
    <t>i. G.I. Pipe25mm</t>
  </si>
  <si>
    <t>PIPE GRID:</t>
  </si>
  <si>
    <t>Sqft.</t>
  </si>
  <si>
    <t>Providing &amp; Fixing of Pipe Grid to be suspended form ceiling in M.S. Flat of 40mm x 5mm. The grid to be provided G.I. Pipe of 50mm ' B' Class. M.S. ' C ' Channel of 75mm x 40mm on three sides. Painting etc complete. Size ( 45' x 30' )</t>
  </si>
  <si>
    <t>CATWALK: ( Optional if Fly Gallery is not provided )</t>
  </si>
  <si>
    <t>Sq mtrs</t>
  </si>
  <si>
    <t xml:space="preserve">Providing &amp; Fixing of Pipe Grid to be suspended form ceiling in M.S. Flat of 40mm x 5mm. The grid to be provided G.I. Pipe of 50mm ' B' Class. M.S. ' C ' Channel of 75mm x 40mm on three sides. Painting etc complete. </t>
  </si>
  <si>
    <t>Size :  5 mt x 1.5 mt x 2 No</t>
  </si>
  <si>
    <t xml:space="preserve">       :  13.5mt x 1 mt x 1 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</si>
</sst>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0.00_-;\-* #,##0.00_-;_-* &quot;-&quot;??_-;_-@_-"/>
    <numFmt numFmtId="165" formatCode="_(&quot;$&quot;* #,##0.00_);_(&quot;$&quot;* \(#,##0.00\);_(&quot;$&quot;* &quot;-&quot;??_);_(@_)"/>
    <numFmt numFmtId="166" formatCode="0.0"/>
    <numFmt numFmtId="167" formatCode="0.00;[Red]0.00"/>
    <numFmt numFmtId="168" formatCode="_(* #,##0.00_);_(* \(#,##0.00\);_(* &quot;-&quot;??_);_(@_)"/>
    <numFmt numFmtId="169" formatCode="[&gt;=10000000]##\,##\,##\,##0.00;[&gt;=100000]##\,##\,##0.00;##,##0.00"/>
    <numFmt numFmtId="170" formatCode="_(* #,##0_);_(* \(#,##0\);_(* &quot;-&quot;??_);_(@_)"/>
  </numFmts>
  <fonts count="65"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color indexed="8"/>
      <name val="Calibri"/>
      <family val="2"/>
    </font>
    <font>
      <sz val="10"/>
      <name val="Helv"/>
    </font>
    <font>
      <sz val="11"/>
      <name val="Calibri"/>
      <family val="2"/>
      <scheme val="minor"/>
    </font>
    <font>
      <b/>
      <sz val="12"/>
      <name val="Calibri"/>
      <family val="2"/>
      <scheme val="minor"/>
    </font>
    <font>
      <sz val="10"/>
      <name val="Calibri"/>
      <family val="2"/>
      <scheme val="minor"/>
    </font>
    <font>
      <b/>
      <sz val="10"/>
      <name val="Calibri"/>
      <family val="2"/>
      <scheme val="minor"/>
    </font>
    <font>
      <sz val="11"/>
      <name val="Calibri"/>
      <family val="2"/>
    </font>
    <font>
      <b/>
      <sz val="11"/>
      <name val="Calibri"/>
      <family val="2"/>
    </font>
    <font>
      <sz val="11"/>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theme="1"/>
      <name val="Century Gothic"/>
      <family val="2"/>
    </font>
    <font>
      <sz val="10"/>
      <color theme="1"/>
      <name val="Century Gothic"/>
      <family val="2"/>
    </font>
    <font>
      <b/>
      <sz val="9"/>
      <color theme="1"/>
      <name val="Century Gothic"/>
      <family val="2"/>
    </font>
    <font>
      <sz val="9"/>
      <color theme="1"/>
      <name val="Century Gothic"/>
      <family val="2"/>
    </font>
    <font>
      <sz val="9"/>
      <color rgb="FFFF0000"/>
      <name val="Century Gothic"/>
      <family val="2"/>
    </font>
    <font>
      <b/>
      <sz val="11"/>
      <name val="Century Gothic"/>
      <family val="2"/>
    </font>
    <font>
      <sz val="11"/>
      <name val="Century Gothic"/>
      <family val="2"/>
    </font>
    <font>
      <b/>
      <sz val="11"/>
      <name val="Arial"/>
      <family val="2"/>
    </font>
    <font>
      <sz val="11"/>
      <name val="Arial"/>
      <family val="2"/>
    </font>
    <font>
      <b/>
      <sz val="1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4"/>
      <color indexed="8"/>
      <name val="Calibri"/>
      <family val="2"/>
    </font>
    <font>
      <sz val="12"/>
      <color indexed="8"/>
      <name val="Calibri"/>
      <family val="2"/>
      <charset val="1"/>
    </font>
    <font>
      <b/>
      <sz val="14"/>
      <color indexed="8"/>
      <name val="Calibri"/>
      <family val="2"/>
      <charset val="1"/>
    </font>
    <font>
      <b/>
      <sz val="12"/>
      <color indexed="8"/>
      <name val="Calibri"/>
      <family val="2"/>
    </font>
    <font>
      <sz val="12"/>
      <color indexed="8"/>
      <name val="Calibri"/>
      <family val="2"/>
    </font>
    <font>
      <sz val="12"/>
      <name val="Calibri"/>
      <family val="2"/>
    </font>
    <font>
      <b/>
      <sz val="12"/>
      <name val="Calibri"/>
      <family val="2"/>
    </font>
    <font>
      <sz val="12"/>
      <color theme="1"/>
      <name val="Calibri"/>
      <family val="2"/>
    </font>
    <font>
      <sz val="12"/>
      <color indexed="8"/>
      <name val="Times New Roman"/>
      <family val="1"/>
      <charset val="1"/>
    </font>
    <font>
      <sz val="12"/>
      <name val="Calibri"/>
      <family val="2"/>
      <scheme val="minor"/>
    </font>
    <font>
      <sz val="12"/>
      <name val="Calibri"/>
      <family val="2"/>
      <charset val="1"/>
    </font>
    <font>
      <sz val="12"/>
      <name val="Cambria"/>
      <family val="1"/>
    </font>
    <font>
      <sz val="12"/>
      <name val="Arial"/>
      <family val="2"/>
    </font>
    <font>
      <b/>
      <u/>
      <sz val="11"/>
      <name val="Gill Sans MT"/>
      <family val="2"/>
    </font>
    <font>
      <sz val="12"/>
      <name val="Arial"/>
      <family val="2"/>
      <charset val="1"/>
    </font>
    <font>
      <b/>
      <sz val="14"/>
      <name val="Calibri"/>
      <family val="2"/>
    </font>
    <font>
      <sz val="12"/>
      <color indexed="8"/>
      <name val="Book Antiqua"/>
      <family val="1"/>
    </font>
    <font>
      <sz val="12"/>
      <name val="Book Antiqua"/>
      <family val="1"/>
    </font>
    <font>
      <sz val="12"/>
      <color theme="1" tint="4.9989318521683403E-2"/>
      <name val="Calibri"/>
      <family val="2"/>
    </font>
    <font>
      <sz val="12"/>
      <color indexed="8"/>
      <name val="Calibri"/>
      <family val="2"/>
      <scheme val="minor"/>
    </font>
    <font>
      <b/>
      <sz val="16"/>
      <color indexed="8"/>
      <name val="Calibri"/>
      <family val="2"/>
    </font>
    <font>
      <b/>
      <sz val="12"/>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3"/>
      <color rgb="FF000000"/>
      <name val="Times New Roman"/>
      <family val="1"/>
    </font>
    <font>
      <sz val="11"/>
      <color rgb="FF000000"/>
      <name val="Calibri"/>
      <family val="2"/>
    </font>
    <font>
      <sz val="7"/>
      <color rgb="FF000000"/>
      <name val="Times New Roman"/>
      <family val="1"/>
    </font>
    <font>
      <sz val="11"/>
      <color rgb="FF000000"/>
      <name val="Times New Roman"/>
      <family val="1"/>
    </font>
    <font>
      <b/>
      <sz val="11"/>
      <color rgb="FF212121"/>
      <name val="Calibri"/>
      <family val="2"/>
      <scheme val="minor"/>
    </font>
    <font>
      <i/>
      <sz val="11"/>
      <color rgb="FF000000"/>
      <name val="Calibri"/>
      <family val="2"/>
      <scheme val="minor"/>
    </font>
    <font>
      <b/>
      <i/>
      <sz val="11"/>
      <color rgb="FF000000"/>
      <name val="Calibri"/>
      <family val="2"/>
      <scheme val="minor"/>
    </font>
    <font>
      <i/>
      <sz val="11"/>
      <color theme="1"/>
      <name val="Calibri"/>
      <family val="2"/>
      <scheme val="minor"/>
    </font>
    <font>
      <i/>
      <sz val="11"/>
      <name val="Times New Roman"/>
      <family val="1"/>
    </font>
  </fonts>
  <fills count="12">
    <fill>
      <patternFill patternType="none"/>
    </fill>
    <fill>
      <patternFill patternType="gray125"/>
    </fill>
    <fill>
      <patternFill patternType="solid">
        <fgColor theme="0" tint="-4.9989318521683403E-2"/>
        <bgColor indexed="64"/>
      </patternFill>
    </fill>
    <fill>
      <patternFill patternType="solid">
        <fgColor theme="4" tint="0.59999389629810485"/>
        <bgColor theme="0" tint="-0.14996795556505021"/>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indexed="26"/>
        <bgColor indexed="9"/>
      </patternFill>
    </fill>
    <fill>
      <patternFill patternType="solid">
        <fgColor rgb="FFFFFF00"/>
        <bgColor indexed="64"/>
      </patternFill>
    </fill>
  </fills>
  <borders count="4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8"/>
      </right>
      <top style="thin">
        <color indexed="64"/>
      </top>
      <bottom style="double">
        <color indexed="8"/>
      </bottom>
      <diagonal/>
    </border>
    <border>
      <left style="thin">
        <color indexed="8"/>
      </left>
      <right style="thin">
        <color indexed="8"/>
      </right>
      <top style="thin">
        <color indexed="64"/>
      </top>
      <bottom style="double">
        <color indexed="8"/>
      </bottom>
      <diagonal/>
    </border>
    <border>
      <left style="thin">
        <color indexed="8"/>
      </left>
      <right style="thin">
        <color indexed="64"/>
      </right>
      <top style="thin">
        <color indexed="64"/>
      </top>
      <bottom style="double">
        <color indexed="8"/>
      </bottom>
      <diagonal/>
    </border>
    <border>
      <left style="thin">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4">
    <xf numFmtId="0" fontId="0" fillId="0" borderId="0"/>
    <xf numFmtId="43" fontId="1" fillId="0" borderId="0" applyFont="0" applyFill="0" applyBorder="0" applyAlignment="0" applyProtection="0"/>
    <xf numFmtId="0" fontId="2" fillId="0" borderId="1">
      <protection locked="0"/>
    </xf>
    <xf numFmtId="165" fontId="2" fillId="0" borderId="0" applyFont="0" applyFill="0" applyBorder="0" applyAlignment="0" applyProtection="0"/>
    <xf numFmtId="0" fontId="2" fillId="0" borderId="0">
      <alignment wrapText="1"/>
      <protection locked="0"/>
    </xf>
    <xf numFmtId="0" fontId="2" fillId="0" borderId="0"/>
    <xf numFmtId="0" fontId="4" fillId="0" borderId="0" applyBorder="0" applyProtection="0"/>
    <xf numFmtId="0" fontId="5" fillId="0" borderId="0"/>
    <xf numFmtId="0" fontId="5" fillId="0" borderId="0"/>
    <xf numFmtId="164"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4" fillId="0" borderId="0"/>
  </cellStyleXfs>
  <cellXfs count="367">
    <xf numFmtId="0" fontId="0" fillId="0" borderId="0" xfId="0"/>
    <xf numFmtId="2" fontId="3" fillId="0" borderId="2" xfId="1" applyNumberFormat="1" applyFont="1" applyFill="1" applyBorder="1" applyAlignment="1">
      <alignment horizontal="center" vertical="top"/>
    </xf>
    <xf numFmtId="2" fontId="6" fillId="0" borderId="2" xfId="1" applyNumberFormat="1" applyFont="1" applyBorder="1" applyAlignment="1">
      <alignment horizontal="center" vertical="top"/>
    </xf>
    <xf numFmtId="2" fontId="6" fillId="0" borderId="2" xfId="1" applyNumberFormat="1" applyFont="1" applyFill="1" applyBorder="1" applyAlignment="1">
      <alignment horizontal="center" vertical="top"/>
    </xf>
    <xf numFmtId="2" fontId="6" fillId="2" borderId="2" xfId="1" applyNumberFormat="1" applyFont="1" applyFill="1" applyBorder="1" applyAlignment="1">
      <alignment horizontal="center" vertical="top"/>
    </xf>
    <xf numFmtId="0" fontId="6" fillId="0" borderId="2" xfId="0" applyFont="1" applyBorder="1" applyAlignment="1">
      <alignment horizontal="center" vertical="top"/>
    </xf>
    <xf numFmtId="2" fontId="6" fillId="0" borderId="0" xfId="1" applyNumberFormat="1" applyFont="1" applyAlignment="1">
      <alignment horizontal="center" vertical="top"/>
    </xf>
    <xf numFmtId="2" fontId="6" fillId="0" borderId="0" xfId="0" applyNumberFormat="1" applyFont="1" applyAlignment="1">
      <alignment horizontal="center" vertical="top"/>
    </xf>
    <xf numFmtId="43" fontId="6" fillId="0" borderId="2" xfId="1" applyFont="1" applyBorder="1" applyAlignment="1">
      <alignment horizontal="center" vertical="top"/>
    </xf>
    <xf numFmtId="0" fontId="6" fillId="0" borderId="2" xfId="0" applyFont="1" applyBorder="1" applyAlignment="1">
      <alignment horizontal="left" vertical="top" wrapText="1"/>
    </xf>
    <xf numFmtId="0" fontId="6" fillId="0" borderId="2"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left" vertical="top" wrapText="1"/>
    </xf>
    <xf numFmtId="0" fontId="6" fillId="0" borderId="2" xfId="0" applyFont="1" applyBorder="1" applyAlignment="1">
      <alignment vertical="top" wrapText="1"/>
    </xf>
    <xf numFmtId="0" fontId="6" fillId="0" borderId="2" xfId="0" applyNumberFormat="1" applyFont="1" applyFill="1" applyBorder="1" applyAlignment="1">
      <alignment horizontal="justify" vertical="top" wrapText="1"/>
    </xf>
    <xf numFmtId="2" fontId="7" fillId="0" borderId="2" xfId="1" applyNumberFormat="1" applyFont="1" applyBorder="1" applyAlignment="1">
      <alignment horizontal="center" vertical="center"/>
    </xf>
    <xf numFmtId="0" fontId="6" fillId="0" borderId="0" xfId="0" applyFont="1" applyAlignment="1">
      <alignment vertical="center"/>
    </xf>
    <xf numFmtId="49" fontId="6" fillId="0" borderId="0" xfId="0" applyNumberFormat="1" applyFont="1" applyBorder="1"/>
    <xf numFmtId="0" fontId="6" fillId="0" borderId="0" xfId="0" applyFont="1"/>
    <xf numFmtId="0" fontId="6" fillId="0" borderId="2" xfId="0" applyFont="1" applyFill="1" applyBorder="1" applyAlignment="1">
      <alignment horizontal="left" vertical="top" wrapText="1"/>
    </xf>
    <xf numFmtId="0" fontId="6" fillId="0" borderId="2" xfId="0" applyFont="1" applyFill="1" applyBorder="1" applyAlignment="1">
      <alignment vertical="center" wrapText="1"/>
    </xf>
    <xf numFmtId="0" fontId="6" fillId="0" borderId="0" xfId="0" applyFont="1" applyFill="1"/>
    <xf numFmtId="0" fontId="6" fillId="0" borderId="2" xfId="0" applyFont="1" applyFill="1" applyBorder="1" applyAlignment="1">
      <alignment vertical="top" wrapText="1"/>
    </xf>
    <xf numFmtId="0" fontId="8" fillId="0" borderId="2" xfId="0" applyFont="1" applyFill="1" applyBorder="1" applyAlignment="1">
      <alignment vertical="top" wrapText="1"/>
    </xf>
    <xf numFmtId="0" fontId="6" fillId="0" borderId="2" xfId="0" applyFont="1" applyFill="1" applyBorder="1" applyAlignment="1">
      <alignment horizontal="left" vertical="top"/>
    </xf>
    <xf numFmtId="2" fontId="6" fillId="0" borderId="2" xfId="0" applyNumberFormat="1" applyFont="1" applyBorder="1" applyAlignment="1">
      <alignment horizontal="left" vertical="top" wrapText="1"/>
    </xf>
    <xf numFmtId="0" fontId="6" fillId="0" borderId="0" xfId="0" applyFont="1" applyAlignment="1">
      <alignment horizontal="center" vertical="top"/>
    </xf>
    <xf numFmtId="0" fontId="3" fillId="0" borderId="2" xfId="0" applyFont="1" applyFill="1" applyBorder="1" applyAlignment="1">
      <alignment vertical="top" wrapText="1"/>
    </xf>
    <xf numFmtId="0" fontId="6" fillId="0" borderId="2" xfId="0" applyNumberFormat="1" applyFont="1" applyFill="1" applyBorder="1" applyAlignment="1">
      <alignment vertical="top" wrapText="1"/>
    </xf>
    <xf numFmtId="0" fontId="10" fillId="0" borderId="2" xfId="0" applyFont="1" applyFill="1" applyBorder="1" applyAlignment="1">
      <alignment horizontal="left" vertical="top" wrapText="1"/>
    </xf>
    <xf numFmtId="0" fontId="6" fillId="0" borderId="2" xfId="0" applyFont="1" applyFill="1" applyBorder="1" applyAlignment="1">
      <alignment horizontal="left" wrapText="1"/>
    </xf>
    <xf numFmtId="0" fontId="7" fillId="0" borderId="2" xfId="0" applyFont="1" applyFill="1" applyBorder="1" applyAlignment="1">
      <alignment vertical="center"/>
    </xf>
    <xf numFmtId="0" fontId="6" fillId="0" borderId="0" xfId="0" applyFont="1" applyFill="1" applyAlignment="1">
      <alignment wrapText="1"/>
    </xf>
    <xf numFmtId="49" fontId="3" fillId="3" borderId="2" xfId="4" applyNumberFormat="1" applyFont="1" applyFill="1" applyBorder="1" applyAlignment="1">
      <alignment horizontal="center" vertical="top" wrapText="1"/>
      <protection locked="0"/>
    </xf>
    <xf numFmtId="49" fontId="3" fillId="4" borderId="2" xfId="4" applyNumberFormat="1" applyFont="1" applyFill="1" applyBorder="1" applyAlignment="1">
      <alignment horizontal="center" vertical="center" wrapText="1"/>
      <protection locked="0"/>
    </xf>
    <xf numFmtId="49" fontId="7" fillId="0" borderId="2" xfId="0" applyNumberFormat="1" applyFont="1" applyFill="1" applyBorder="1" applyAlignment="1">
      <alignment horizontal="center" vertical="top"/>
    </xf>
    <xf numFmtId="2" fontId="6" fillId="0" borderId="2" xfId="0" applyNumberFormat="1" applyFont="1" applyFill="1" applyBorder="1" applyAlignment="1">
      <alignment horizontal="center" vertical="top"/>
    </xf>
    <xf numFmtId="2" fontId="6" fillId="0" borderId="2" xfId="0" applyNumberFormat="1" applyFont="1" applyFill="1" applyBorder="1" applyAlignment="1">
      <alignment horizontal="left" vertical="top" wrapText="1"/>
    </xf>
    <xf numFmtId="2" fontId="6" fillId="0" borderId="0" xfId="1" applyNumberFormat="1" applyFont="1" applyFill="1" applyAlignment="1">
      <alignment horizontal="center" vertical="top"/>
    </xf>
    <xf numFmtId="2" fontId="6" fillId="0" borderId="0" xfId="0" applyNumberFormat="1" applyFont="1" applyFill="1" applyAlignment="1">
      <alignment horizontal="center" vertical="top"/>
    </xf>
    <xf numFmtId="0" fontId="3" fillId="0" borderId="2" xfId="0" applyFont="1" applyFill="1" applyBorder="1" applyAlignment="1">
      <alignment horizontal="center" vertical="top"/>
    </xf>
    <xf numFmtId="2" fontId="3" fillId="0" borderId="0" xfId="1" applyNumberFormat="1" applyFont="1" applyFill="1" applyAlignment="1">
      <alignment horizontal="center" vertical="top"/>
    </xf>
    <xf numFmtId="2" fontId="3" fillId="0" borderId="0" xfId="0" applyNumberFormat="1" applyFont="1" applyFill="1" applyAlignment="1">
      <alignment horizontal="center" vertical="top"/>
    </xf>
    <xf numFmtId="2" fontId="6" fillId="0" borderId="0" xfId="0" applyNumberFormat="1" applyFont="1" applyFill="1"/>
    <xf numFmtId="49" fontId="3" fillId="5" borderId="2" xfId="4" applyNumberFormat="1" applyFont="1" applyFill="1" applyBorder="1" applyAlignment="1">
      <alignment horizontal="center"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2" xfId="0" applyBorder="1" applyAlignment="1">
      <alignment horizontal="left" vertical="top" wrapText="1"/>
    </xf>
    <xf numFmtId="0" fontId="8" fillId="2" borderId="2" xfId="0" applyFont="1" applyFill="1" applyBorder="1" applyAlignment="1">
      <alignment horizontal="left" vertical="top" wrapText="1"/>
    </xf>
    <xf numFmtId="0" fontId="20" fillId="0" borderId="2" xfId="0" applyFont="1" applyBorder="1" applyAlignment="1">
      <alignment vertical="top" wrapText="1"/>
    </xf>
    <xf numFmtId="2" fontId="22" fillId="0" borderId="2" xfId="1" applyNumberFormat="1" applyFont="1" applyBorder="1" applyAlignment="1">
      <alignment horizontal="center" vertical="top"/>
    </xf>
    <xf numFmtId="2" fontId="23" fillId="0" borderId="2" xfId="1" applyNumberFormat="1" applyFont="1" applyBorder="1" applyAlignment="1">
      <alignment horizontal="center" vertical="top"/>
    </xf>
    <xf numFmtId="0" fontId="23" fillId="0" borderId="2" xfId="0" applyFont="1" applyBorder="1" applyAlignment="1">
      <alignment horizontal="justify" vertical="top" wrapText="1"/>
    </xf>
    <xf numFmtId="0" fontId="23" fillId="0" borderId="2" xfId="0" applyFont="1" applyBorder="1" applyAlignment="1">
      <alignment vertical="top" wrapText="1"/>
    </xf>
    <xf numFmtId="0" fontId="23" fillId="0" borderId="2" xfId="0" applyFont="1" applyBorder="1" applyAlignment="1">
      <alignment horizontal="center" vertical="top"/>
    </xf>
    <xf numFmtId="2" fontId="3" fillId="0" borderId="2" xfId="1" applyNumberFormat="1" applyFont="1" applyBorder="1" applyAlignment="1">
      <alignment horizontal="center" vertical="top"/>
    </xf>
    <xf numFmtId="0" fontId="12" fillId="0" borderId="0" xfId="0" applyFont="1"/>
    <xf numFmtId="0" fontId="6" fillId="0" borderId="4" xfId="0" applyFont="1" applyBorder="1" applyAlignment="1">
      <alignment horizontal="center" vertical="top"/>
    </xf>
    <xf numFmtId="2" fontId="3" fillId="0" borderId="4" xfId="1" applyNumberFormat="1" applyFont="1" applyFill="1" applyBorder="1" applyAlignment="1">
      <alignment horizontal="center" vertical="top"/>
    </xf>
    <xf numFmtId="2" fontId="6" fillId="0" borderId="4" xfId="1" applyNumberFormat="1" applyFont="1" applyFill="1" applyBorder="1" applyAlignment="1">
      <alignment horizontal="center" vertical="top"/>
    </xf>
    <xf numFmtId="2" fontId="6" fillId="0" borderId="4" xfId="1" applyNumberFormat="1" applyFont="1" applyBorder="1" applyAlignment="1">
      <alignment horizontal="center" vertical="top"/>
    </xf>
    <xf numFmtId="0" fontId="6" fillId="0" borderId="4" xfId="0" applyFont="1" applyFill="1" applyBorder="1" applyAlignment="1">
      <alignment vertical="top" wrapText="1"/>
    </xf>
    <xf numFmtId="0" fontId="6" fillId="0" borderId="3" xfId="0" applyFont="1" applyFill="1" applyBorder="1" applyAlignment="1">
      <alignment horizontal="center" vertical="top"/>
    </xf>
    <xf numFmtId="2" fontId="3" fillId="0" borderId="3" xfId="1" applyNumberFormat="1" applyFont="1" applyFill="1" applyBorder="1" applyAlignment="1">
      <alignment horizontal="center" vertical="top"/>
    </xf>
    <xf numFmtId="2" fontId="3" fillId="0" borderId="3" xfId="1" applyNumberFormat="1" applyFont="1" applyFill="1" applyBorder="1" applyAlignment="1">
      <alignment horizontal="center" vertical="top" wrapText="1"/>
    </xf>
    <xf numFmtId="2" fontId="6" fillId="0" borderId="3" xfId="1" applyNumberFormat="1" applyFont="1" applyFill="1" applyBorder="1" applyAlignment="1">
      <alignment horizontal="center" vertical="top"/>
    </xf>
    <xf numFmtId="2" fontId="6" fillId="0" borderId="3" xfId="1" applyNumberFormat="1" applyFont="1" applyBorder="1" applyAlignment="1">
      <alignment horizontal="center" vertical="top"/>
    </xf>
    <xf numFmtId="0" fontId="6" fillId="0" borderId="3" xfId="0" applyFont="1" applyFill="1" applyBorder="1" applyAlignment="1">
      <alignment vertical="top" wrapText="1"/>
    </xf>
    <xf numFmtId="0" fontId="6" fillId="0" borderId="3" xfId="0" applyNumberFormat="1" applyFont="1" applyFill="1" applyBorder="1" applyAlignment="1">
      <alignment horizontal="justify" vertical="top" wrapText="1"/>
    </xf>
    <xf numFmtId="0" fontId="6" fillId="0" borderId="5" xfId="0" applyFont="1" applyFill="1" applyBorder="1" applyAlignment="1">
      <alignment vertical="top" wrapText="1"/>
    </xf>
    <xf numFmtId="0" fontId="6" fillId="0" borderId="4" xfId="0" applyFont="1" applyFill="1" applyBorder="1" applyAlignment="1">
      <alignment horizontal="center" vertical="top"/>
    </xf>
    <xf numFmtId="2" fontId="3" fillId="0" borderId="4" xfId="1" applyNumberFormat="1" applyFont="1" applyFill="1" applyBorder="1" applyAlignment="1">
      <alignment horizontal="center" vertical="top" wrapText="1"/>
    </xf>
    <xf numFmtId="0" fontId="7" fillId="0" borderId="2" xfId="0" applyFont="1" applyBorder="1" applyAlignment="1">
      <alignment horizontal="center" vertical="center"/>
    </xf>
    <xf numFmtId="0" fontId="3" fillId="0" borderId="2" xfId="0" applyFont="1" applyBorder="1" applyAlignment="1">
      <alignment horizontal="center" vertical="center" wrapText="1"/>
    </xf>
    <xf numFmtId="0" fontId="24" fillId="0" borderId="6" xfId="5" applyFont="1" applyFill="1" applyBorder="1" applyAlignment="1">
      <alignment horizontal="center" vertical="center" wrapText="1"/>
    </xf>
    <xf numFmtId="1" fontId="24" fillId="6" borderId="6" xfId="5" applyNumberFormat="1" applyFont="1" applyFill="1" applyBorder="1" applyAlignment="1">
      <alignment horizontal="center" vertical="center" wrapText="1"/>
    </xf>
    <xf numFmtId="0" fontId="24" fillId="6" borderId="6" xfId="5" applyFont="1" applyFill="1" applyBorder="1" applyAlignment="1">
      <alignment horizontal="center" vertical="center" wrapText="1"/>
    </xf>
    <xf numFmtId="2" fontId="24" fillId="6" borderId="6" xfId="5" applyNumberFormat="1" applyFont="1" applyFill="1" applyBorder="1" applyAlignment="1">
      <alignment horizontal="center" vertical="center" wrapText="1"/>
    </xf>
    <xf numFmtId="0" fontId="24" fillId="0" borderId="6" xfId="0" applyFont="1" applyBorder="1" applyAlignment="1">
      <alignment horizontal="center" vertical="center"/>
    </xf>
    <xf numFmtId="0" fontId="25" fillId="0" borderId="6" xfId="0" applyFont="1" applyFill="1" applyBorder="1" applyAlignment="1">
      <alignment horizontal="justify" vertical="top" wrapText="1"/>
    </xf>
    <xf numFmtId="2" fontId="25" fillId="0" borderId="6" xfId="5" applyNumberFormat="1" applyFont="1" applyFill="1" applyBorder="1" applyAlignment="1">
      <alignment horizontal="center" vertical="center" wrapText="1"/>
    </xf>
    <xf numFmtId="0" fontId="25" fillId="0" borderId="6" xfId="5" applyFont="1" applyFill="1" applyBorder="1" applyAlignment="1">
      <alignment horizontal="center" vertical="center" wrapText="1"/>
    </xf>
    <xf numFmtId="1" fontId="24" fillId="0" borderId="6" xfId="5" applyNumberFormat="1" applyFont="1" applyFill="1" applyBorder="1" applyAlignment="1">
      <alignment horizontal="center" vertical="center" wrapText="1"/>
    </xf>
    <xf numFmtId="0" fontId="24" fillId="0" borderId="6" xfId="0" applyFont="1" applyFill="1" applyBorder="1" applyAlignment="1">
      <alignment horizontal="left" vertical="top" wrapText="1"/>
    </xf>
    <xf numFmtId="0" fontId="25" fillId="0" borderId="6" xfId="0" applyFont="1" applyBorder="1"/>
    <xf numFmtId="2" fontId="25" fillId="0" borderId="6" xfId="0" applyNumberFormat="1" applyFont="1" applyBorder="1" applyAlignment="1">
      <alignment horizontal="center"/>
    </xf>
    <xf numFmtId="2" fontId="25" fillId="0" borderId="6" xfId="0" applyNumberFormat="1" applyFont="1" applyFill="1" applyBorder="1"/>
    <xf numFmtId="0" fontId="25" fillId="0" borderId="6" xfId="0" applyNumberFormat="1" applyFont="1" applyFill="1" applyBorder="1" applyAlignment="1">
      <alignment horizontal="justify" vertical="top" wrapText="1"/>
    </xf>
    <xf numFmtId="0" fontId="25" fillId="0" borderId="6" xfId="0" applyFont="1" applyFill="1" applyBorder="1" applyAlignment="1">
      <alignment horizontal="center" vertical="center" wrapText="1"/>
    </xf>
    <xf numFmtId="0" fontId="24" fillId="7" borderId="6" xfId="0" applyFont="1" applyFill="1" applyBorder="1" applyAlignment="1">
      <alignment horizontal="center" vertical="center"/>
    </xf>
    <xf numFmtId="0" fontId="24" fillId="7" borderId="7" xfId="0" applyFont="1" applyFill="1" applyBorder="1" applyAlignment="1">
      <alignment horizontal="center"/>
    </xf>
    <xf numFmtId="0" fontId="24" fillId="7" borderId="8" xfId="0" applyFont="1" applyFill="1" applyBorder="1" applyAlignment="1">
      <alignment horizontal="center"/>
    </xf>
    <xf numFmtId="0" fontId="24" fillId="7" borderId="9" xfId="0" applyFont="1" applyFill="1" applyBorder="1" applyAlignment="1">
      <alignment horizontal="center"/>
    </xf>
    <xf numFmtId="2" fontId="24" fillId="7" borderId="6" xfId="0" applyNumberFormat="1" applyFont="1" applyFill="1" applyBorder="1" applyAlignment="1">
      <alignment horizontal="center"/>
    </xf>
    <xf numFmtId="0" fontId="26" fillId="0" borderId="0"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6" fillId="0" borderId="0" xfId="0" applyFont="1" applyFill="1" applyAlignment="1">
      <alignment horizontal="center"/>
    </xf>
    <xf numFmtId="0" fontId="2" fillId="0" borderId="0" xfId="0" applyFont="1"/>
    <xf numFmtId="0" fontId="2" fillId="0" borderId="0" xfId="5" applyFont="1" applyFill="1" applyBorder="1" applyAlignment="1">
      <alignment vertical="center" wrapText="1"/>
    </xf>
    <xf numFmtId="2" fontId="26" fillId="0" borderId="0" xfId="0" applyNumberFormat="1" applyFont="1" applyFill="1" applyAlignment="1">
      <alignment horizontal="center"/>
    </xf>
    <xf numFmtId="2" fontId="2" fillId="0" borderId="0" xfId="0" applyNumberFormat="1" applyFont="1"/>
    <xf numFmtId="2" fontId="25" fillId="0" borderId="6" xfId="0" applyNumberFormat="1" applyFont="1" applyBorder="1"/>
    <xf numFmtId="0" fontId="27" fillId="0" borderId="0" xfId="0" applyFont="1" applyFill="1" applyAlignment="1">
      <alignment horizontal="center" vertical="center"/>
    </xf>
    <xf numFmtId="0" fontId="28" fillId="0" borderId="0" xfId="0" applyFont="1" applyFill="1" applyAlignment="1">
      <alignment horizontal="justify" vertical="center"/>
    </xf>
    <xf numFmtId="0" fontId="28" fillId="0" borderId="0" xfId="0" applyFont="1" applyFill="1" applyAlignment="1">
      <alignment horizontal="center" vertical="center"/>
    </xf>
    <xf numFmtId="0" fontId="27"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2" xfId="0" applyFont="1" applyFill="1" applyBorder="1" applyAlignment="1">
      <alignment horizontal="justify" vertical="center" wrapText="1"/>
    </xf>
    <xf numFmtId="166" fontId="28" fillId="0" borderId="2" xfId="0" applyNumberFormat="1" applyFont="1" applyFill="1" applyBorder="1" applyAlignment="1">
      <alignment horizontal="center" vertical="center"/>
    </xf>
    <xf numFmtId="2" fontId="28" fillId="0" borderId="2" xfId="0" applyNumberFormat="1" applyFont="1" applyFill="1" applyBorder="1" applyAlignment="1">
      <alignment horizontal="center" vertical="center" wrapText="1"/>
    </xf>
    <xf numFmtId="2" fontId="28" fillId="0" borderId="2" xfId="0" applyNumberFormat="1" applyFont="1" applyFill="1" applyBorder="1" applyAlignment="1">
      <alignment horizontal="center" vertical="center"/>
    </xf>
    <xf numFmtId="0" fontId="27" fillId="0" borderId="2" xfId="0" applyFont="1" applyFill="1" applyBorder="1" applyAlignment="1">
      <alignment vertical="top" wrapText="1"/>
    </xf>
    <xf numFmtId="0" fontId="28" fillId="0" borderId="2" xfId="0" applyFont="1" applyFill="1" applyBorder="1" applyAlignment="1">
      <alignment horizontal="center" vertical="center"/>
    </xf>
    <xf numFmtId="0" fontId="27" fillId="0" borderId="2" xfId="0" applyFont="1" applyFill="1" applyBorder="1" applyAlignment="1">
      <alignment horizontal="justify" vertical="center"/>
    </xf>
    <xf numFmtId="2" fontId="27" fillId="0" borderId="2" xfId="0" applyNumberFormat="1" applyFont="1" applyFill="1" applyBorder="1" applyAlignment="1">
      <alignment horizontal="center" vertical="center"/>
    </xf>
    <xf numFmtId="2" fontId="28" fillId="0" borderId="0" xfId="0" applyNumberFormat="1" applyFont="1" applyFill="1" applyAlignment="1">
      <alignment horizontal="center" vertical="center"/>
    </xf>
    <xf numFmtId="0" fontId="24" fillId="0" borderId="2" xfId="5" applyFont="1" applyFill="1" applyBorder="1" applyAlignment="1">
      <alignment horizontal="center" vertical="center" wrapText="1"/>
    </xf>
    <xf numFmtId="1" fontId="24" fillId="6" borderId="2" xfId="5" applyNumberFormat="1" applyFont="1" applyFill="1" applyBorder="1" applyAlignment="1">
      <alignment horizontal="center" vertical="center" wrapText="1"/>
    </xf>
    <xf numFmtId="0" fontId="24" fillId="6" borderId="2" xfId="5" applyFont="1" applyFill="1" applyBorder="1" applyAlignment="1">
      <alignment horizontal="center" vertical="center" wrapText="1"/>
    </xf>
    <xf numFmtId="2" fontId="24" fillId="6" borderId="2" xfId="5" applyNumberFormat="1" applyFont="1" applyFill="1" applyBorder="1" applyAlignment="1">
      <alignment horizontal="center" vertical="center" wrapText="1"/>
    </xf>
    <xf numFmtId="1" fontId="24" fillId="0" borderId="2" xfId="5" applyNumberFormat="1" applyFont="1" applyFill="1" applyBorder="1" applyAlignment="1">
      <alignment horizontal="center" vertical="center" wrapText="1"/>
    </xf>
    <xf numFmtId="0" fontId="25" fillId="0" borderId="2" xfId="0" applyFont="1" applyFill="1" applyBorder="1" applyAlignment="1">
      <alignment horizontal="justify" vertical="top" wrapText="1"/>
    </xf>
    <xf numFmtId="2" fontId="25" fillId="0" borderId="2" xfId="5" applyNumberFormat="1" applyFont="1" applyFill="1" applyBorder="1" applyAlignment="1">
      <alignment horizontal="center" vertical="center" wrapText="1"/>
    </xf>
    <xf numFmtId="0" fontId="24" fillId="0" borderId="2" xfId="0" applyFont="1" applyFill="1" applyBorder="1" applyAlignment="1">
      <alignment horizontal="left" vertical="top" wrapText="1"/>
    </xf>
    <xf numFmtId="0" fontId="24" fillId="0" borderId="2" xfId="0" applyNumberFormat="1" applyFont="1" applyFill="1" applyBorder="1" applyAlignment="1">
      <alignment horizontal="left" vertical="top" wrapText="1"/>
    </xf>
    <xf numFmtId="2" fontId="26" fillId="0" borderId="0" xfId="5" applyNumberFormat="1" applyFont="1" applyFill="1" applyBorder="1" applyAlignment="1">
      <alignment horizontal="center" vertical="center" wrapText="1"/>
    </xf>
    <xf numFmtId="2" fontId="2" fillId="0" borderId="0" xfId="5" applyNumberFormat="1" applyFont="1" applyFill="1" applyBorder="1" applyAlignment="1">
      <alignment vertical="center" wrapText="1"/>
    </xf>
    <xf numFmtId="0" fontId="24" fillId="0" borderId="2" xfId="0" applyFont="1" applyFill="1" applyBorder="1" applyAlignment="1">
      <alignment vertical="top" wrapText="1"/>
    </xf>
    <xf numFmtId="0" fontId="24" fillId="0" borderId="2" xfId="0" applyFont="1" applyBorder="1" applyAlignment="1">
      <alignment horizontal="center" vertical="center"/>
    </xf>
    <xf numFmtId="0" fontId="24" fillId="0" borderId="2" xfId="5" applyFont="1" applyFill="1" applyBorder="1" applyAlignment="1">
      <alignment vertical="top" wrapText="1"/>
    </xf>
    <xf numFmtId="1" fontId="24" fillId="0" borderId="2" xfId="5" applyNumberFormat="1" applyFont="1" applyBorder="1" applyAlignment="1">
      <alignment horizontal="center" vertical="center" wrapText="1"/>
    </xf>
    <xf numFmtId="0" fontId="25" fillId="0" borderId="2" xfId="0" applyFont="1" applyBorder="1" applyAlignment="1">
      <alignment horizontal="justify" vertical="top" wrapText="1"/>
    </xf>
    <xf numFmtId="2" fontId="25" fillId="0" borderId="2" xfId="5" applyNumberFormat="1" applyFont="1" applyBorder="1" applyAlignment="1">
      <alignment horizontal="center" vertical="center" wrapText="1"/>
    </xf>
    <xf numFmtId="0" fontId="29" fillId="0" borderId="0" xfId="0" applyFont="1" applyAlignment="1">
      <alignment horizontal="center"/>
    </xf>
    <xf numFmtId="0" fontId="30" fillId="0" borderId="0" xfId="0" applyFont="1"/>
    <xf numFmtId="2" fontId="26" fillId="0" borderId="0" xfId="5" applyNumberFormat="1" applyFont="1" applyAlignment="1">
      <alignment horizontal="center" vertical="center" wrapText="1"/>
    </xf>
    <xf numFmtId="0" fontId="2" fillId="0" borderId="0" xfId="5" applyAlignment="1">
      <alignment vertical="center" wrapText="1"/>
    </xf>
    <xf numFmtId="0" fontId="24" fillId="0" borderId="2" xfId="0" applyFont="1" applyBorder="1" applyAlignment="1">
      <alignment vertical="top"/>
    </xf>
    <xf numFmtId="0" fontId="26" fillId="0" borderId="0" xfId="5" applyFont="1" applyAlignment="1">
      <alignment horizontal="center" vertical="center" wrapText="1"/>
    </xf>
    <xf numFmtId="0" fontId="24" fillId="0" borderId="2" xfId="0" applyFont="1" applyBorder="1" applyAlignment="1">
      <alignment vertical="top" wrapText="1"/>
    </xf>
    <xf numFmtId="0" fontId="26" fillId="0" borderId="0" xfId="0" applyFont="1" applyAlignment="1">
      <alignment horizontal="center"/>
    </xf>
    <xf numFmtId="0" fontId="25" fillId="0" borderId="2" xfId="0" applyFont="1" applyBorder="1" applyAlignment="1">
      <alignment vertical="top" wrapText="1"/>
    </xf>
    <xf numFmtId="0" fontId="25" fillId="0" borderId="6" xfId="0" applyFont="1" applyBorder="1" applyAlignment="1">
      <alignment horizontal="justify" vertical="top" wrapText="1"/>
    </xf>
    <xf numFmtId="0" fontId="24" fillId="7" borderId="2" xfId="0" applyFont="1" applyFill="1" applyBorder="1" applyAlignment="1">
      <alignment horizontal="center"/>
    </xf>
    <xf numFmtId="2" fontId="25" fillId="0" borderId="2" xfId="5" applyNumberFormat="1" applyFont="1" applyBorder="1" applyAlignment="1">
      <alignment horizontal="right" vertical="center" wrapText="1"/>
    </xf>
    <xf numFmtId="0" fontId="24" fillId="7" borderId="2" xfId="0" applyFont="1" applyFill="1" applyBorder="1" applyAlignment="1">
      <alignment horizontal="center" vertical="center"/>
    </xf>
    <xf numFmtId="2" fontId="24" fillId="7" borderId="2" xfId="0" applyNumberFormat="1" applyFont="1" applyFill="1" applyBorder="1" applyAlignment="1">
      <alignment horizontal="center"/>
    </xf>
    <xf numFmtId="0" fontId="24" fillId="7" borderId="10" xfId="0" applyFont="1" applyFill="1" applyBorder="1" applyAlignment="1">
      <alignment horizontal="center" vertical="center"/>
    </xf>
    <xf numFmtId="0" fontId="24" fillId="7" borderId="1" xfId="0" applyFont="1" applyFill="1" applyBorder="1" applyAlignment="1">
      <alignment horizontal="center"/>
    </xf>
    <xf numFmtId="2" fontId="24" fillId="7" borderId="11" xfId="0" applyNumberFormat="1" applyFont="1" applyFill="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31" fillId="0" borderId="12" xfId="6" applyFont="1" applyBorder="1" applyAlignment="1">
      <alignment horizontal="center" vertical="top" wrapText="1"/>
    </xf>
    <xf numFmtId="0" fontId="32" fillId="0" borderId="0" xfId="6" applyFont="1"/>
    <xf numFmtId="0" fontId="33" fillId="0" borderId="13" xfId="6" applyFont="1" applyBorder="1" applyAlignment="1">
      <alignment horizontal="center" vertical="center" wrapText="1"/>
    </xf>
    <xf numFmtId="0" fontId="33" fillId="0" borderId="14" xfId="6" applyFont="1" applyBorder="1" applyAlignment="1">
      <alignment horizontal="center" vertical="center" wrapText="1"/>
    </xf>
    <xf numFmtId="0" fontId="33" fillId="0" borderId="15" xfId="6" applyFont="1" applyBorder="1" applyAlignment="1">
      <alignment horizontal="center" vertical="center" wrapText="1"/>
    </xf>
    <xf numFmtId="0" fontId="31" fillId="8" borderId="2" xfId="6" applyFont="1" applyFill="1" applyBorder="1" applyAlignment="1">
      <alignment horizontal="center" vertical="center"/>
    </xf>
    <xf numFmtId="0" fontId="31" fillId="8" borderId="2" xfId="6" applyFont="1" applyFill="1" applyBorder="1" applyAlignment="1">
      <alignment vertical="center"/>
    </xf>
    <xf numFmtId="167" fontId="31" fillId="8" borderId="2" xfId="6" applyNumberFormat="1" applyFont="1" applyFill="1" applyBorder="1" applyAlignment="1">
      <alignment horizontal="center" vertical="center"/>
    </xf>
    <xf numFmtId="0" fontId="34" fillId="0" borderId="0" xfId="6" applyFont="1"/>
    <xf numFmtId="0" fontId="34" fillId="0" borderId="2" xfId="6" applyFont="1" applyBorder="1" applyAlignment="1">
      <alignment horizontal="center" vertical="center"/>
    </xf>
    <xf numFmtId="0" fontId="34" fillId="0" borderId="2" xfId="6" applyFont="1" applyBorder="1" applyAlignment="1">
      <alignment vertical="top"/>
    </xf>
    <xf numFmtId="0" fontId="35" fillId="0" borderId="2" xfId="6" applyFont="1" applyBorder="1" applyAlignment="1">
      <alignment horizontal="center" vertical="center"/>
    </xf>
    <xf numFmtId="0" fontId="32" fillId="0" borderId="2" xfId="6" applyFont="1" applyBorder="1" applyAlignment="1">
      <alignment horizontal="center" vertical="center"/>
    </xf>
    <xf numFmtId="0" fontId="32" fillId="9" borderId="2" xfId="6" applyFont="1" applyFill="1" applyBorder="1" applyAlignment="1">
      <alignment horizontal="center" vertical="center"/>
    </xf>
    <xf numFmtId="167" fontId="34" fillId="0" borderId="2" xfId="6" applyNumberFormat="1" applyFont="1" applyBorder="1" applyAlignment="1">
      <alignment horizontal="center" vertical="top"/>
    </xf>
    <xf numFmtId="0" fontId="36" fillId="0" borderId="2" xfId="6" applyFont="1" applyBorder="1" applyAlignment="1">
      <alignment horizontal="left" vertical="top" wrapText="1"/>
    </xf>
    <xf numFmtId="0" fontId="35" fillId="0" borderId="2" xfId="6" applyFont="1" applyBorder="1" applyAlignment="1">
      <alignment horizontal="center" vertical="top"/>
    </xf>
    <xf numFmtId="0" fontId="32" fillId="0" borderId="2" xfId="6" applyFont="1" applyBorder="1" applyAlignment="1">
      <alignment horizontal="center" vertical="top"/>
    </xf>
    <xf numFmtId="0" fontId="32" fillId="9" borderId="2" xfId="6" applyFont="1" applyFill="1" applyBorder="1" applyAlignment="1">
      <alignment horizontal="center" vertical="top"/>
    </xf>
    <xf numFmtId="0" fontId="37" fillId="10" borderId="2" xfId="6" applyFont="1" applyFill="1" applyBorder="1" applyAlignment="1">
      <alignment horizontal="left" vertical="top"/>
    </xf>
    <xf numFmtId="0" fontId="35" fillId="10" borderId="2" xfId="6" applyFont="1" applyFill="1" applyBorder="1" applyAlignment="1">
      <alignment horizontal="center" vertical="center"/>
    </xf>
    <xf numFmtId="0" fontId="32" fillId="10" borderId="2" xfId="6" applyFont="1" applyFill="1" applyBorder="1" applyAlignment="1">
      <alignment horizontal="center" vertical="center"/>
    </xf>
    <xf numFmtId="0" fontId="36" fillId="0" borderId="2" xfId="6" applyFont="1" applyFill="1" applyBorder="1" applyAlignment="1">
      <alignment vertical="top" wrapText="1"/>
    </xf>
    <xf numFmtId="0" fontId="37" fillId="0" borderId="2" xfId="6" applyFont="1" applyFill="1" applyBorder="1" applyAlignment="1">
      <alignment horizontal="left" vertical="top"/>
    </xf>
    <xf numFmtId="0" fontId="34" fillId="10" borderId="2" xfId="6" applyFont="1" applyFill="1" applyBorder="1" applyAlignment="1">
      <alignment vertical="top"/>
    </xf>
    <xf numFmtId="0" fontId="35" fillId="0" borderId="2" xfId="6" applyFont="1" applyBorder="1" applyAlignment="1">
      <alignment vertical="top" wrapText="1"/>
    </xf>
    <xf numFmtId="0" fontId="38" fillId="0" borderId="2" xfId="6" applyFont="1" applyBorder="1" applyAlignment="1">
      <alignment horizontal="justify" vertical="top" wrapText="1"/>
    </xf>
    <xf numFmtId="0" fontId="39" fillId="0" borderId="2" xfId="6" applyFont="1" applyBorder="1" applyAlignment="1">
      <alignment horizontal="center" vertical="center"/>
    </xf>
    <xf numFmtId="0" fontId="35" fillId="0" borderId="2" xfId="6" applyFont="1" applyBorder="1" applyAlignment="1">
      <alignment horizontal="justify" vertical="top" wrapText="1"/>
    </xf>
    <xf numFmtId="0" fontId="37" fillId="0" borderId="2" xfId="6" applyFont="1" applyBorder="1" applyAlignment="1">
      <alignment horizontal="justify" vertical="top" wrapText="1"/>
    </xf>
    <xf numFmtId="0" fontId="40" fillId="0" borderId="2" xfId="0" applyFont="1" applyBorder="1" applyAlignment="1">
      <alignment vertical="top" wrapText="1"/>
    </xf>
    <xf numFmtId="0" fontId="39" fillId="0" borderId="2" xfId="6" applyFont="1" applyBorder="1" applyAlignment="1">
      <alignment horizontal="center" vertical="top"/>
    </xf>
    <xf numFmtId="0" fontId="32" fillId="0" borderId="2" xfId="6" applyFont="1" applyFill="1" applyBorder="1" applyAlignment="1">
      <alignment horizontal="center" vertical="center"/>
    </xf>
    <xf numFmtId="0" fontId="34" fillId="0" borderId="2" xfId="6" applyFont="1" applyFill="1" applyBorder="1" applyAlignment="1">
      <alignment horizontal="left" vertical="top" wrapText="1"/>
    </xf>
    <xf numFmtId="0" fontId="35" fillId="0" borderId="2" xfId="6" applyFont="1" applyFill="1" applyBorder="1" applyAlignment="1">
      <alignment horizontal="center" vertical="center"/>
    </xf>
    <xf numFmtId="0" fontId="35" fillId="0" borderId="2" xfId="6" applyFont="1" applyFill="1" applyBorder="1" applyAlignment="1">
      <alignment horizontal="left" vertical="top" wrapText="1"/>
    </xf>
    <xf numFmtId="0" fontId="36" fillId="0" borderId="2" xfId="6" applyFont="1" applyBorder="1" applyAlignment="1">
      <alignment horizontal="justify" vertical="top" wrapText="1"/>
    </xf>
    <xf numFmtId="0" fontId="41" fillId="9" borderId="2" xfId="6" applyFont="1" applyFill="1" applyBorder="1" applyAlignment="1">
      <alignment horizontal="center" vertical="top"/>
    </xf>
    <xf numFmtId="0" fontId="36" fillId="0" borderId="2" xfId="0" applyFont="1" applyFill="1" applyBorder="1" applyAlignment="1">
      <alignment horizontal="left" vertical="top" wrapText="1"/>
    </xf>
    <xf numFmtId="0" fontId="36" fillId="0" borderId="2" xfId="0" applyFont="1" applyFill="1" applyBorder="1" applyAlignment="1">
      <alignment horizontal="center" vertical="center"/>
    </xf>
    <xf numFmtId="167" fontId="34" fillId="0" borderId="2" xfId="6" applyNumberFormat="1" applyFont="1" applyBorder="1" applyAlignment="1">
      <alignment horizontal="center" vertical="center"/>
    </xf>
    <xf numFmtId="0" fontId="37" fillId="0" borderId="2" xfId="12" applyFont="1" applyFill="1" applyBorder="1" applyAlignment="1">
      <alignment horizontal="justify" vertical="top" wrapText="1"/>
    </xf>
    <xf numFmtId="0" fontId="36" fillId="0" borderId="2" xfId="12" applyFont="1" applyBorder="1" applyAlignment="1">
      <alignment horizontal="center" vertical="center" wrapText="1"/>
    </xf>
    <xf numFmtId="2" fontId="42" fillId="0" borderId="2" xfId="12" applyNumberFormat="1" applyFont="1" applyBorder="1" applyAlignment="1">
      <alignment horizontal="center" vertical="center" wrapText="1"/>
    </xf>
    <xf numFmtId="0" fontId="6" fillId="0" borderId="2" xfId="6" applyFont="1" applyBorder="1" applyAlignment="1">
      <alignment vertical="top" wrapText="1"/>
    </xf>
    <xf numFmtId="0" fontId="36" fillId="0" borderId="2" xfId="0" applyFont="1" applyFill="1" applyBorder="1" applyAlignment="1">
      <alignment horizontal="center" vertical="top"/>
    </xf>
    <xf numFmtId="2" fontId="36" fillId="0" borderId="2" xfId="0" applyNumberFormat="1" applyFont="1" applyBorder="1" applyAlignment="1">
      <alignment horizontal="center" vertical="top"/>
    </xf>
    <xf numFmtId="0" fontId="36" fillId="0" borderId="2" xfId="0" applyFont="1" applyBorder="1" applyAlignment="1">
      <alignment horizontal="center" vertical="top"/>
    </xf>
    <xf numFmtId="0" fontId="35" fillId="0" borderId="0" xfId="6" applyFont="1" applyFill="1" applyAlignment="1">
      <alignment vertical="top" wrapText="1"/>
    </xf>
    <xf numFmtId="0" fontId="25" fillId="0" borderId="2" xfId="2" applyNumberFormat="1" applyFont="1" applyFill="1" applyBorder="1" applyAlignment="1" applyProtection="1">
      <alignment horizontal="center" vertical="top" wrapText="1"/>
    </xf>
    <xf numFmtId="0" fontId="43" fillId="0" borderId="2" xfId="2" applyNumberFormat="1" applyFont="1" applyFill="1" applyBorder="1" applyAlignment="1" applyProtection="1">
      <alignment horizontal="center" vertical="top" wrapText="1"/>
    </xf>
    <xf numFmtId="0" fontId="44" fillId="0" borderId="0" xfId="0" applyFont="1"/>
    <xf numFmtId="0" fontId="36" fillId="0" borderId="2" xfId="2" applyNumberFormat="1" applyFont="1" applyFill="1" applyBorder="1" applyAlignment="1" applyProtection="1">
      <alignment horizontal="center" vertical="top" wrapText="1"/>
    </xf>
    <xf numFmtId="0" fontId="45" fillId="0" borderId="2" xfId="2" applyNumberFormat="1" applyFont="1" applyFill="1" applyBorder="1" applyAlignment="1" applyProtection="1">
      <alignment horizontal="center" vertical="top" wrapText="1"/>
    </xf>
    <xf numFmtId="0" fontId="35" fillId="0" borderId="2" xfId="13" applyFont="1" applyBorder="1" applyAlignment="1">
      <alignment vertical="top" wrapText="1"/>
    </xf>
    <xf numFmtId="0" fontId="34" fillId="0" borderId="2" xfId="13" applyFont="1" applyBorder="1" applyAlignment="1">
      <alignment vertical="top"/>
    </xf>
    <xf numFmtId="0" fontId="46" fillId="0" borderId="0" xfId="0" applyFont="1" applyAlignment="1">
      <alignment vertical="center"/>
    </xf>
    <xf numFmtId="0" fontId="47" fillId="9" borderId="2" xfId="0" applyFont="1" applyFill="1" applyBorder="1" applyAlignment="1">
      <alignment horizontal="center" vertical="top"/>
    </xf>
    <xf numFmtId="0" fontId="41" fillId="0" borderId="2" xfId="6" applyFont="1" applyBorder="1" applyAlignment="1">
      <alignment horizontal="center" vertical="center"/>
    </xf>
    <xf numFmtId="0" fontId="37" fillId="0" borderId="2" xfId="13" applyFont="1" applyBorder="1" applyAlignment="1">
      <alignment vertical="top"/>
    </xf>
    <xf numFmtId="0" fontId="48" fillId="9" borderId="2" xfId="0" applyFont="1" applyFill="1" applyBorder="1" applyAlignment="1">
      <alignment horizontal="center" vertical="top"/>
    </xf>
    <xf numFmtId="167" fontId="37" fillId="0" borderId="2" xfId="6" applyNumberFormat="1" applyFont="1" applyBorder="1" applyAlignment="1">
      <alignment horizontal="center" vertical="top"/>
    </xf>
    <xf numFmtId="0" fontId="41" fillId="0" borderId="0" xfId="6" applyFont="1"/>
    <xf numFmtId="0" fontId="36" fillId="0" borderId="2" xfId="13" applyFont="1" applyBorder="1" applyAlignment="1">
      <alignment vertical="top" wrapText="1"/>
    </xf>
    <xf numFmtId="0" fontId="36" fillId="0" borderId="2" xfId="6" applyFont="1" applyBorder="1" applyAlignment="1">
      <alignment horizontal="center" vertical="top"/>
    </xf>
    <xf numFmtId="0" fontId="41" fillId="0" borderId="2" xfId="6" applyFont="1" applyBorder="1" applyAlignment="1">
      <alignment horizontal="center" vertical="top"/>
    </xf>
    <xf numFmtId="0" fontId="35" fillId="0" borderId="2" xfId="13" applyFont="1" applyBorder="1" applyAlignment="1">
      <alignment vertical="top"/>
    </xf>
    <xf numFmtId="0" fontId="35" fillId="0" borderId="2" xfId="13" applyFont="1" applyBorder="1" applyAlignment="1">
      <alignment horizontal="center" vertical="top"/>
    </xf>
    <xf numFmtId="0" fontId="47" fillId="0" borderId="2" xfId="13" applyFont="1" applyBorder="1" applyAlignment="1">
      <alignment horizontal="center" vertical="top"/>
    </xf>
    <xf numFmtId="0" fontId="49" fillId="0" borderId="2" xfId="13" applyFont="1" applyBorder="1" applyAlignment="1">
      <alignment vertical="top" wrapText="1"/>
    </xf>
    <xf numFmtId="0" fontId="32" fillId="0" borderId="4" xfId="6" applyFont="1" applyBorder="1" applyAlignment="1">
      <alignment horizontal="center" vertical="top"/>
    </xf>
    <xf numFmtId="0" fontId="0" fillId="0" borderId="16" xfId="0" applyBorder="1" applyAlignment="1">
      <alignment vertical="top" wrapText="1"/>
    </xf>
    <xf numFmtId="0" fontId="35" fillId="0" borderId="16" xfId="6" applyFont="1" applyBorder="1" applyAlignment="1">
      <alignment horizontal="center" vertical="top"/>
    </xf>
    <xf numFmtId="0" fontId="32" fillId="0" borderId="16" xfId="6" applyFont="1" applyBorder="1" applyAlignment="1">
      <alignment horizontal="center" vertical="top"/>
    </xf>
    <xf numFmtId="0" fontId="32" fillId="9" borderId="16" xfId="6" applyFont="1" applyFill="1" applyBorder="1" applyAlignment="1">
      <alignment horizontal="center" vertical="top"/>
    </xf>
    <xf numFmtId="0" fontId="32" fillId="0" borderId="3" xfId="6" applyFont="1" applyBorder="1" applyAlignment="1">
      <alignment horizontal="center" vertical="top"/>
    </xf>
    <xf numFmtId="0" fontId="35" fillId="0" borderId="17" xfId="6" applyFont="1" applyBorder="1" applyAlignment="1">
      <alignment vertical="top"/>
    </xf>
    <xf numFmtId="0" fontId="35" fillId="0" borderId="17" xfId="6" applyFont="1" applyBorder="1" applyAlignment="1">
      <alignment horizontal="center" vertical="top"/>
    </xf>
    <xf numFmtId="0" fontId="32" fillId="0" borderId="17" xfId="6" applyFont="1" applyBorder="1" applyAlignment="1">
      <alignment horizontal="center" vertical="top"/>
    </xf>
    <xf numFmtId="0" fontId="32" fillId="9" borderId="17" xfId="6" applyFont="1" applyFill="1" applyBorder="1" applyAlignment="1">
      <alignment horizontal="center" vertical="top"/>
    </xf>
    <xf numFmtId="0" fontId="50" fillId="0" borderId="2" xfId="6" applyFont="1" applyBorder="1" applyAlignment="1">
      <alignment horizontal="center" vertical="top"/>
    </xf>
    <xf numFmtId="0" fontId="50" fillId="0" borderId="2" xfId="6" applyFont="1" applyBorder="1" applyAlignment="1">
      <alignment horizontal="left" vertical="top" wrapText="1"/>
    </xf>
    <xf numFmtId="0" fontId="50" fillId="9" borderId="2" xfId="6" applyFont="1" applyFill="1" applyBorder="1" applyAlignment="1">
      <alignment horizontal="center" vertical="top"/>
    </xf>
    <xf numFmtId="0" fontId="50" fillId="0" borderId="0" xfId="6" applyFont="1" applyAlignment="1">
      <alignment horizontal="left"/>
    </xf>
    <xf numFmtId="0" fontId="50" fillId="0" borderId="0" xfId="6" applyFont="1" applyAlignment="1">
      <alignment horizontal="center"/>
    </xf>
    <xf numFmtId="0" fontId="41" fillId="0" borderId="18" xfId="6" applyFont="1" applyBorder="1" applyAlignment="1">
      <alignment horizontal="center" vertical="center"/>
    </xf>
    <xf numFmtId="0" fontId="36" fillId="0" borderId="2" xfId="13" applyFont="1" applyBorder="1" applyAlignment="1">
      <alignment horizontal="center" vertical="center"/>
    </xf>
    <xf numFmtId="0" fontId="48" fillId="0" borderId="2" xfId="13" applyFont="1" applyBorder="1" applyAlignment="1">
      <alignment horizontal="center" vertical="center"/>
    </xf>
    <xf numFmtId="0" fontId="36" fillId="0" borderId="2" xfId="13" applyFont="1" applyBorder="1" applyAlignment="1">
      <alignment horizontal="right" vertical="top" wrapText="1"/>
    </xf>
    <xf numFmtId="0" fontId="51" fillId="0" borderId="2" xfId="6" applyFont="1" applyBorder="1" applyAlignment="1">
      <alignment horizontal="right" vertical="top"/>
    </xf>
    <xf numFmtId="167" fontId="51" fillId="0" borderId="2" xfId="6" applyNumberFormat="1" applyFont="1" applyBorder="1" applyAlignment="1">
      <alignment horizontal="center" vertical="top"/>
    </xf>
    <xf numFmtId="0" fontId="32" fillId="0" borderId="0" xfId="6" applyFont="1" applyAlignment="1">
      <alignment horizontal="center" vertical="top"/>
    </xf>
    <xf numFmtId="0" fontId="35" fillId="0" borderId="0" xfId="6" applyFont="1" applyAlignment="1">
      <alignment vertical="top"/>
    </xf>
    <xf numFmtId="0" fontId="35" fillId="0" borderId="0" xfId="6" applyFont="1" applyAlignment="1">
      <alignment horizontal="center" vertical="top"/>
    </xf>
    <xf numFmtId="0" fontId="32" fillId="9" borderId="0" xfId="6" applyFont="1" applyFill="1" applyAlignment="1">
      <alignment horizontal="center" vertical="top"/>
    </xf>
    <xf numFmtId="167" fontId="32" fillId="0" borderId="0" xfId="6" applyNumberFormat="1" applyFont="1" applyAlignment="1">
      <alignment horizontal="center" vertical="top"/>
    </xf>
    <xf numFmtId="0" fontId="3" fillId="0" borderId="13" xfId="6" applyFont="1" applyFill="1" applyBorder="1" applyAlignment="1" applyProtection="1">
      <alignment horizontal="center" vertical="top" wrapText="1"/>
    </xf>
    <xf numFmtId="0" fontId="3" fillId="0" borderId="14" xfId="6" applyFont="1" applyFill="1" applyBorder="1" applyAlignment="1" applyProtection="1">
      <alignment horizontal="center" vertical="top" wrapText="1"/>
    </xf>
    <xf numFmtId="0" fontId="3" fillId="0" borderId="15" xfId="6" applyFont="1" applyFill="1" applyBorder="1" applyAlignment="1" applyProtection="1">
      <alignment horizontal="center" vertical="top" wrapText="1"/>
    </xf>
    <xf numFmtId="0" fontId="6" fillId="0" borderId="0" xfId="6" applyFont="1" applyFill="1" applyBorder="1" applyAlignment="1" applyProtection="1">
      <alignment vertical="top"/>
    </xf>
    <xf numFmtId="0" fontId="3" fillId="0" borderId="19" xfId="6" applyFont="1" applyFill="1" applyBorder="1" applyAlignment="1" applyProtection="1">
      <alignment horizontal="center" vertical="top"/>
    </xf>
    <xf numFmtId="0" fontId="3" fillId="0" borderId="20" xfId="6" applyFont="1" applyFill="1" applyBorder="1" applyAlignment="1" applyProtection="1">
      <alignment horizontal="center" vertical="top"/>
    </xf>
    <xf numFmtId="0" fontId="3" fillId="0" borderId="21" xfId="6" applyFont="1" applyFill="1" applyBorder="1" applyAlignment="1" applyProtection="1">
      <alignment horizontal="center" vertical="top"/>
    </xf>
    <xf numFmtId="0" fontId="3" fillId="4" borderId="22" xfId="6" applyFont="1" applyFill="1" applyBorder="1" applyAlignment="1" applyProtection="1">
      <alignment horizontal="center" vertical="center" wrapText="1"/>
    </xf>
    <xf numFmtId="0" fontId="3" fillId="4" borderId="23" xfId="6" applyFont="1" applyFill="1" applyBorder="1" applyAlignment="1" applyProtection="1">
      <alignment horizontal="center" vertical="center"/>
    </xf>
    <xf numFmtId="43" fontId="3" fillId="4" borderId="23" xfId="1" applyFont="1" applyFill="1" applyBorder="1" applyAlignment="1" applyProtection="1">
      <alignment horizontal="center" vertical="center"/>
    </xf>
    <xf numFmtId="43" fontId="3" fillId="4" borderId="24" xfId="1" applyFont="1" applyFill="1" applyBorder="1" applyAlignment="1" applyProtection="1">
      <alignment horizontal="center" vertical="center"/>
    </xf>
    <xf numFmtId="0" fontId="6" fillId="4" borderId="0" xfId="6" applyFont="1" applyFill="1" applyBorder="1" applyAlignment="1" applyProtection="1">
      <alignment vertical="top"/>
    </xf>
    <xf numFmtId="0" fontId="3" fillId="0" borderId="25" xfId="6" applyFont="1" applyFill="1" applyBorder="1" applyAlignment="1" applyProtection="1">
      <alignment horizontal="center" vertical="top"/>
    </xf>
    <xf numFmtId="0" fontId="3" fillId="0" borderId="26" xfId="6" applyFont="1" applyFill="1" applyBorder="1" applyAlignment="1" applyProtection="1">
      <alignment horizontal="justify" vertical="top" wrapText="1"/>
    </xf>
    <xf numFmtId="0" fontId="6" fillId="0" borderId="26" xfId="6" applyFont="1" applyFill="1" applyBorder="1" applyAlignment="1" applyProtection="1">
      <alignment horizontal="center" vertical="top"/>
    </xf>
    <xf numFmtId="43" fontId="6" fillId="0" borderId="26" xfId="1" applyFont="1" applyFill="1" applyBorder="1" applyAlignment="1" applyProtection="1">
      <alignment horizontal="center" vertical="top"/>
    </xf>
    <xf numFmtId="168" fontId="6" fillId="0" borderId="27" xfId="6" applyNumberFormat="1" applyFont="1" applyFill="1" applyBorder="1" applyAlignment="1" applyProtection="1">
      <alignment vertical="top"/>
    </xf>
    <xf numFmtId="0" fontId="3" fillId="0" borderId="28" xfId="6" applyFont="1" applyFill="1" applyBorder="1" applyAlignment="1" applyProtection="1">
      <alignment horizontal="center" vertical="top"/>
    </xf>
    <xf numFmtId="0" fontId="6" fillId="0" borderId="29" xfId="6" applyFont="1" applyFill="1" applyBorder="1" applyAlignment="1" applyProtection="1">
      <alignment horizontal="justify" vertical="top" wrapText="1"/>
    </xf>
    <xf numFmtId="0" fontId="3" fillId="0" borderId="29" xfId="6" applyFont="1" applyFill="1" applyBorder="1" applyAlignment="1" applyProtection="1">
      <alignment horizontal="justify" vertical="top" wrapText="1"/>
    </xf>
    <xf numFmtId="0" fontId="6" fillId="0" borderId="29" xfId="6" applyFont="1" applyFill="1" applyBorder="1" applyAlignment="1" applyProtection="1">
      <alignment horizontal="center" vertical="top"/>
    </xf>
    <xf numFmtId="2" fontId="6" fillId="0" borderId="29" xfId="6" applyNumberFormat="1" applyFont="1" applyFill="1" applyBorder="1" applyAlignment="1" applyProtection="1">
      <alignment horizontal="center" vertical="top"/>
    </xf>
    <xf numFmtId="1" fontId="6" fillId="0" borderId="29" xfId="6" applyNumberFormat="1" applyFont="1" applyFill="1" applyBorder="1" applyAlignment="1" applyProtection="1">
      <alignment horizontal="center" vertical="top"/>
    </xf>
    <xf numFmtId="0" fontId="6" fillId="0" borderId="30" xfId="0" applyFont="1" applyFill="1" applyBorder="1" applyAlignment="1">
      <alignment horizontal="center"/>
    </xf>
    <xf numFmtId="0" fontId="6" fillId="11" borderId="0" xfId="6" applyFont="1" applyFill="1" applyBorder="1" applyAlignment="1" applyProtection="1">
      <alignment vertical="top"/>
    </xf>
    <xf numFmtId="169" fontId="6" fillId="0" borderId="31" xfId="0" applyNumberFormat="1" applyFont="1" applyFill="1" applyBorder="1" applyAlignment="1">
      <alignment horizontal="right" vertical="top"/>
    </xf>
    <xf numFmtId="0" fontId="3" fillId="0" borderId="32" xfId="6" applyFont="1" applyFill="1" applyBorder="1" applyAlignment="1" applyProtection="1">
      <alignment horizontal="center" vertical="top"/>
    </xf>
    <xf numFmtId="0" fontId="3" fillId="0" borderId="33" xfId="0" applyFont="1" applyFill="1" applyBorder="1" applyAlignment="1">
      <alignment horizontal="justify" vertical="top" wrapText="1"/>
    </xf>
    <xf numFmtId="0" fontId="6" fillId="0" borderId="33" xfId="6" applyFont="1" applyFill="1" applyBorder="1" applyAlignment="1" applyProtection="1">
      <alignment horizontal="center" vertical="top"/>
    </xf>
    <xf numFmtId="2" fontId="6" fillId="0" borderId="33" xfId="6" applyNumberFormat="1" applyFont="1" applyFill="1" applyBorder="1" applyAlignment="1" applyProtection="1">
      <alignment horizontal="center" vertical="top"/>
    </xf>
    <xf numFmtId="0" fontId="3" fillId="0" borderId="2" xfId="6" applyFont="1" applyFill="1" applyBorder="1" applyAlignment="1" applyProtection="1">
      <alignment horizontal="center" vertical="top"/>
    </xf>
    <xf numFmtId="0" fontId="6" fillId="0" borderId="2" xfId="6" applyFont="1" applyFill="1" applyBorder="1" applyAlignment="1" applyProtection="1">
      <alignment horizontal="justify" vertical="top" wrapText="1"/>
    </xf>
    <xf numFmtId="0" fontId="6" fillId="0" borderId="2" xfId="6" applyFont="1" applyFill="1" applyBorder="1" applyAlignment="1" applyProtection="1">
      <alignment horizontal="center" vertical="top"/>
    </xf>
    <xf numFmtId="2" fontId="6" fillId="0" borderId="2" xfId="6" applyNumberFormat="1" applyFont="1" applyFill="1" applyBorder="1" applyAlignment="1" applyProtection="1">
      <alignment horizontal="center" vertical="top"/>
    </xf>
    <xf numFmtId="169" fontId="6" fillId="0" borderId="2" xfId="0" applyNumberFormat="1" applyFont="1" applyFill="1" applyBorder="1" applyAlignment="1">
      <alignment horizontal="right" vertical="top"/>
    </xf>
    <xf numFmtId="0" fontId="3" fillId="0" borderId="2" xfId="0" applyFont="1" applyFill="1" applyBorder="1" applyAlignment="1">
      <alignment horizontal="justify" vertical="top" wrapText="1"/>
    </xf>
    <xf numFmtId="0" fontId="3" fillId="0" borderId="2" xfId="6" applyFont="1" applyFill="1" applyBorder="1" applyAlignment="1" applyProtection="1">
      <alignment horizontal="justify" vertical="top" wrapText="1"/>
    </xf>
    <xf numFmtId="0" fontId="3" fillId="0" borderId="29" xfId="6" applyFont="1" applyFill="1" applyBorder="1" applyAlignment="1" applyProtection="1">
      <alignment horizontal="justify" vertical="top"/>
    </xf>
    <xf numFmtId="0" fontId="6" fillId="0" borderId="29" xfId="0" applyFont="1" applyFill="1" applyBorder="1" applyAlignment="1">
      <alignment horizontal="justify" vertical="top" wrapText="1"/>
    </xf>
    <xf numFmtId="0" fontId="6" fillId="0" borderId="33" xfId="0" applyFont="1" applyFill="1" applyBorder="1" applyAlignment="1">
      <alignment horizontal="justify" vertical="top" wrapText="1"/>
    </xf>
    <xf numFmtId="169" fontId="6" fillId="0" borderId="34" xfId="0" applyNumberFormat="1" applyFont="1" applyFill="1" applyBorder="1" applyAlignment="1">
      <alignment horizontal="right" vertical="top"/>
    </xf>
    <xf numFmtId="0" fontId="3" fillId="0" borderId="2" xfId="6" applyFont="1" applyFill="1" applyBorder="1" applyAlignment="1" applyProtection="1">
      <alignment horizontal="right" vertical="top"/>
    </xf>
    <xf numFmtId="0" fontId="3" fillId="0" borderId="2" xfId="0" applyFont="1" applyFill="1" applyBorder="1" applyAlignment="1">
      <alignment horizontal="right" vertical="top" wrapText="1"/>
    </xf>
    <xf numFmtId="169" fontId="3" fillId="0" borderId="2" xfId="0" applyNumberFormat="1" applyFont="1" applyFill="1" applyBorder="1" applyAlignment="1">
      <alignment horizontal="right" vertical="top"/>
    </xf>
    <xf numFmtId="0" fontId="6" fillId="0" borderId="2" xfId="6" applyFont="1" applyFill="1" applyBorder="1" applyAlignment="1" applyProtection="1">
      <alignment vertical="top"/>
    </xf>
    <xf numFmtId="0" fontId="3" fillId="0" borderId="13" xfId="6" applyFont="1" applyFill="1" applyBorder="1" applyAlignment="1" applyProtection="1">
      <alignment horizontal="right" vertical="top"/>
    </xf>
    <xf numFmtId="0" fontId="3" fillId="0" borderId="14" xfId="6" applyFont="1" applyFill="1" applyBorder="1" applyAlignment="1" applyProtection="1">
      <alignment horizontal="right" vertical="top"/>
    </xf>
    <xf numFmtId="0" fontId="3" fillId="0" borderId="15" xfId="6" applyFont="1" applyFill="1" applyBorder="1" applyAlignment="1" applyProtection="1">
      <alignment horizontal="right" vertical="top"/>
    </xf>
    <xf numFmtId="0" fontId="3" fillId="0" borderId="0" xfId="6" applyFont="1" applyFill="1" applyBorder="1" applyAlignment="1" applyProtection="1">
      <alignment horizontal="center" vertical="top"/>
    </xf>
    <xf numFmtId="0" fontId="6" fillId="0" borderId="0" xfId="6" applyFont="1" applyFill="1" applyBorder="1" applyAlignment="1" applyProtection="1">
      <alignment horizontal="center" vertical="top"/>
    </xf>
    <xf numFmtId="43" fontId="6" fillId="0" borderId="0" xfId="1" applyFont="1" applyFill="1" applyBorder="1" applyAlignment="1" applyProtection="1">
      <alignment vertical="top"/>
    </xf>
    <xf numFmtId="0" fontId="0" fillId="0" borderId="20" xfId="0"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Font="1" applyFill="1"/>
    <xf numFmtId="0" fontId="52"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36" xfId="0" applyFont="1" applyFill="1" applyBorder="1" applyAlignment="1">
      <alignment horizontal="center" vertical="center"/>
    </xf>
    <xf numFmtId="170" fontId="13" fillId="0" borderId="38" xfId="1" applyNumberFormat="1" applyFont="1" applyFill="1" applyBorder="1" applyAlignment="1">
      <alignment horizontal="center" vertical="center"/>
    </xf>
    <xf numFmtId="168" fontId="13" fillId="0" borderId="37" xfId="1" applyNumberFormat="1" applyFont="1" applyFill="1" applyBorder="1" applyAlignment="1">
      <alignment horizontal="center" vertical="center"/>
    </xf>
    <xf numFmtId="0" fontId="0" fillId="0" borderId="0" xfId="0" applyFont="1" applyFill="1" applyAlignment="1">
      <alignment horizontal="center"/>
    </xf>
    <xf numFmtId="0" fontId="0" fillId="0" borderId="39" xfId="0" applyFont="1" applyFill="1" applyBorder="1" applyAlignment="1">
      <alignment horizontal="center" vertical="top"/>
    </xf>
    <xf numFmtId="0" fontId="0" fillId="0" borderId="3" xfId="0" applyFont="1" applyFill="1" applyBorder="1"/>
    <xf numFmtId="0" fontId="0" fillId="0" borderId="3" xfId="0" applyFont="1" applyFill="1" applyBorder="1" applyAlignment="1">
      <alignment horizontal="center" vertical="center"/>
    </xf>
    <xf numFmtId="170" fontId="53" fillId="0" borderId="3" xfId="1" applyNumberFormat="1" applyFont="1" applyFill="1" applyBorder="1" applyAlignment="1">
      <alignment vertical="center"/>
    </xf>
    <xf numFmtId="168" fontId="53" fillId="0" borderId="40" xfId="1" applyNumberFormat="1" applyFont="1" applyFill="1" applyBorder="1" applyAlignment="1">
      <alignment vertical="center"/>
    </xf>
    <xf numFmtId="0" fontId="0" fillId="0" borderId="41" xfId="0" applyFont="1" applyFill="1" applyBorder="1" applyAlignment="1">
      <alignment horizontal="center" vertical="top"/>
    </xf>
    <xf numFmtId="0" fontId="54" fillId="0" borderId="2" xfId="0" applyFont="1" applyFill="1" applyBorder="1" applyAlignment="1">
      <alignment vertical="top" wrapText="1"/>
    </xf>
    <xf numFmtId="0" fontId="55" fillId="0" borderId="2" xfId="0" applyFont="1" applyFill="1" applyBorder="1" applyAlignment="1">
      <alignment horizontal="center" vertical="center" wrapText="1"/>
    </xf>
    <xf numFmtId="170" fontId="55" fillId="0" borderId="2" xfId="1" applyNumberFormat="1" applyFont="1" applyFill="1" applyBorder="1" applyAlignment="1">
      <alignment horizontal="right" vertical="center"/>
    </xf>
    <xf numFmtId="168" fontId="55" fillId="0" borderId="42" xfId="1" applyNumberFormat="1" applyFont="1" applyFill="1" applyBorder="1" applyAlignment="1">
      <alignment horizontal="right" vertical="center" wrapText="1"/>
    </xf>
    <xf numFmtId="0" fontId="55" fillId="0" borderId="2" xfId="0" applyFont="1" applyFill="1" applyBorder="1" applyAlignment="1">
      <alignment horizontal="justify" vertical="top" wrapText="1"/>
    </xf>
    <xf numFmtId="0" fontId="0" fillId="0" borderId="2" xfId="0" applyFont="1" applyFill="1" applyBorder="1"/>
    <xf numFmtId="0" fontId="0" fillId="0" borderId="2" xfId="0" applyFont="1" applyFill="1" applyBorder="1" applyAlignment="1">
      <alignment horizontal="center" vertical="center"/>
    </xf>
    <xf numFmtId="170" fontId="53" fillId="0" borderId="2" xfId="1" applyNumberFormat="1" applyFont="1" applyFill="1" applyBorder="1" applyAlignment="1">
      <alignment vertical="center"/>
    </xf>
    <xf numFmtId="168" fontId="53" fillId="0" borderId="42" xfId="1" applyNumberFormat="1" applyFont="1" applyFill="1" applyBorder="1" applyAlignment="1">
      <alignment vertical="center"/>
    </xf>
    <xf numFmtId="0" fontId="55" fillId="0" borderId="41" xfId="0" applyFont="1" applyFill="1" applyBorder="1" applyAlignment="1">
      <alignment horizontal="center" vertical="top" wrapText="1"/>
    </xf>
    <xf numFmtId="0" fontId="55" fillId="0" borderId="2" xfId="0" applyFont="1" applyFill="1" applyBorder="1" applyAlignment="1">
      <alignment horizontal="center" vertical="center" wrapText="1"/>
    </xf>
    <xf numFmtId="0" fontId="55" fillId="0" borderId="2" xfId="0" applyFont="1" applyFill="1" applyBorder="1" applyAlignment="1">
      <alignment horizontal="right" vertical="center" wrapText="1"/>
    </xf>
    <xf numFmtId="168" fontId="55" fillId="0" borderId="42" xfId="1" applyNumberFormat="1" applyFont="1" applyFill="1" applyBorder="1" applyAlignment="1">
      <alignment horizontal="right" vertical="center" wrapText="1"/>
    </xf>
    <xf numFmtId="0" fontId="56" fillId="0" borderId="41" xfId="0" applyFont="1" applyFill="1" applyBorder="1" applyAlignment="1">
      <alignment horizontal="center" vertical="top" wrapText="1"/>
    </xf>
    <xf numFmtId="170" fontId="55" fillId="0" borderId="2" xfId="1" applyNumberFormat="1" applyFont="1" applyFill="1" applyBorder="1" applyAlignment="1">
      <alignment horizontal="right" vertical="center" wrapText="1"/>
    </xf>
    <xf numFmtId="0" fontId="55" fillId="0" borderId="2" xfId="0" applyFont="1" applyFill="1" applyBorder="1" applyAlignment="1">
      <alignment vertical="top" wrapText="1"/>
    </xf>
    <xf numFmtId="170" fontId="55" fillId="0" borderId="2" xfId="1" applyNumberFormat="1" applyFont="1" applyFill="1" applyBorder="1" applyAlignment="1">
      <alignment horizontal="right" vertical="center" wrapText="1"/>
    </xf>
    <xf numFmtId="0" fontId="55" fillId="0" borderId="41" xfId="0" applyFont="1" applyFill="1" applyBorder="1" applyAlignment="1">
      <alignment horizontal="center" vertical="top" wrapText="1"/>
    </xf>
    <xf numFmtId="168" fontId="55" fillId="0" borderId="42" xfId="1" applyNumberFormat="1" applyFont="1" applyFill="1" applyBorder="1" applyAlignment="1">
      <alignment horizontal="center" vertical="center" wrapText="1"/>
    </xf>
    <xf numFmtId="0" fontId="55" fillId="0" borderId="2" xfId="0" applyFont="1" applyFill="1" applyBorder="1" applyAlignment="1">
      <alignment vertical="top"/>
    </xf>
    <xf numFmtId="0" fontId="57" fillId="0" borderId="2" xfId="0" applyFont="1" applyFill="1" applyBorder="1" applyAlignment="1">
      <alignment horizontal="justify" vertical="top" wrapText="1"/>
    </xf>
    <xf numFmtId="0" fontId="55" fillId="0" borderId="2" xfId="0" applyFont="1" applyFill="1" applyBorder="1" applyAlignment="1">
      <alignment vertical="center" wrapText="1"/>
    </xf>
    <xf numFmtId="170" fontId="55" fillId="0" borderId="2" xfId="1" applyNumberFormat="1" applyFont="1" applyFill="1" applyBorder="1" applyAlignment="1">
      <alignment vertical="center" wrapText="1"/>
    </xf>
    <xf numFmtId="0" fontId="60" fillId="0" borderId="2" xfId="0" applyFont="1" applyFill="1" applyBorder="1" applyAlignment="1">
      <alignment vertical="top" wrapText="1"/>
    </xf>
    <xf numFmtId="0" fontId="55" fillId="0" borderId="41" xfId="0" applyFont="1" applyFill="1" applyBorder="1" applyAlignment="1">
      <alignment vertical="top" wrapText="1"/>
    </xf>
    <xf numFmtId="0" fontId="54" fillId="0" borderId="41" xfId="0" applyFont="1" applyFill="1" applyBorder="1" applyAlignment="1">
      <alignment horizontal="center" vertical="top" wrapText="1"/>
    </xf>
    <xf numFmtId="170" fontId="55" fillId="0" borderId="2" xfId="1" applyNumberFormat="1" applyFont="1" applyFill="1" applyBorder="1" applyAlignment="1">
      <alignment horizontal="center" vertical="center" wrapText="1"/>
    </xf>
    <xf numFmtId="0" fontId="54" fillId="0" borderId="41" xfId="0" applyFont="1" applyFill="1" applyBorder="1" applyAlignment="1">
      <alignment vertical="top" wrapText="1"/>
    </xf>
    <xf numFmtId="168" fontId="55" fillId="0" borderId="42" xfId="1" applyNumberFormat="1" applyFont="1" applyFill="1" applyBorder="1" applyAlignment="1">
      <alignment vertical="center" wrapText="1"/>
    </xf>
    <xf numFmtId="0" fontId="54" fillId="0" borderId="43" xfId="0" applyFont="1" applyFill="1" applyBorder="1" applyAlignment="1">
      <alignment horizontal="center" vertical="top" wrapText="1"/>
    </xf>
    <xf numFmtId="0" fontId="55" fillId="0" borderId="44" xfId="0" applyFont="1" applyFill="1" applyBorder="1" applyAlignment="1">
      <alignment vertical="top" wrapText="1"/>
    </xf>
    <xf numFmtId="0" fontId="55" fillId="0" borderId="44" xfId="0" applyFont="1" applyFill="1" applyBorder="1" applyAlignment="1">
      <alignment horizontal="center" vertical="center" wrapText="1"/>
    </xf>
    <xf numFmtId="0" fontId="55" fillId="0" borderId="44" xfId="0" applyFont="1" applyFill="1" applyBorder="1" applyAlignment="1">
      <alignment horizontal="right" vertical="center" wrapText="1"/>
    </xf>
    <xf numFmtId="168" fontId="55" fillId="0" borderId="45" xfId="1" applyNumberFormat="1" applyFont="1" applyFill="1" applyBorder="1" applyAlignment="1">
      <alignment horizontal="right" vertical="center" wrapText="1"/>
    </xf>
    <xf numFmtId="0" fontId="61" fillId="0" borderId="0" xfId="0" applyFont="1" applyFill="1" applyBorder="1" applyAlignment="1">
      <alignment horizontal="center" vertical="top" wrapText="1"/>
    </xf>
    <xf numFmtId="0" fontId="61" fillId="0" borderId="0" xfId="0" applyFont="1" applyFill="1"/>
    <xf numFmtId="0" fontId="61" fillId="0" borderId="0" xfId="0" applyFont="1" applyFill="1" applyBorder="1" applyAlignment="1">
      <alignment horizontal="center" vertical="center" wrapText="1"/>
    </xf>
    <xf numFmtId="0" fontId="61" fillId="0" borderId="0" xfId="0" applyFont="1" applyFill="1" applyBorder="1" applyAlignment="1">
      <alignment horizontal="right" vertical="center" wrapText="1"/>
    </xf>
    <xf numFmtId="168" fontId="61" fillId="0" borderId="0" xfId="1" applyNumberFormat="1" applyFont="1" applyFill="1" applyBorder="1" applyAlignment="1">
      <alignment horizontal="right" vertical="center" wrapText="1"/>
    </xf>
    <xf numFmtId="0" fontId="62" fillId="0" borderId="0" xfId="0" applyFont="1" applyFill="1" applyBorder="1" applyAlignment="1">
      <alignment vertical="top" wrapText="1"/>
    </xf>
    <xf numFmtId="0" fontId="0" fillId="0" borderId="0" xfId="0" applyFont="1" applyFill="1" applyAlignment="1">
      <alignment horizontal="center" vertical="top"/>
    </xf>
    <xf numFmtId="0" fontId="63" fillId="0" borderId="0" xfId="0" applyFont="1" applyFill="1" applyAlignment="1">
      <alignment wrapText="1"/>
    </xf>
    <xf numFmtId="0" fontId="63" fillId="0" borderId="0" xfId="0" applyFont="1" applyFill="1" applyBorder="1" applyAlignment="1">
      <alignment horizontal="center" vertical="center" wrapText="1"/>
    </xf>
    <xf numFmtId="168" fontId="0" fillId="0" borderId="0" xfId="1" applyNumberFormat="1" applyFont="1" applyFill="1" applyAlignment="1">
      <alignment vertical="center"/>
    </xf>
    <xf numFmtId="0" fontId="64" fillId="0" borderId="0" xfId="0" applyFont="1" applyFill="1" applyBorder="1" applyAlignment="1">
      <alignment horizontal="justify" vertical="top" wrapText="1"/>
    </xf>
    <xf numFmtId="0" fontId="0" fillId="0" borderId="0" xfId="0" applyFill="1"/>
    <xf numFmtId="0" fontId="0" fillId="0" borderId="0" xfId="0" applyFont="1" applyFill="1" applyAlignment="1">
      <alignment horizontal="center" vertical="center"/>
    </xf>
    <xf numFmtId="170" fontId="0" fillId="0" borderId="0" xfId="1" applyNumberFormat="1" applyFont="1" applyFill="1" applyAlignment="1">
      <alignment vertical="center"/>
    </xf>
    <xf numFmtId="0" fontId="53" fillId="0" borderId="0" xfId="0" applyFont="1" applyFill="1"/>
  </cellXfs>
  <cellStyles count="14">
    <cellStyle name="Comma" xfId="1" builtinId="3"/>
    <cellStyle name="Comma 2" xfId="9"/>
    <cellStyle name="Currency 2" xfId="3"/>
    <cellStyle name="Excel Built-in Normal" xfId="6"/>
    <cellStyle name="Normal" xfId="0" builtinId="0"/>
    <cellStyle name="Normal 1" xfId="7"/>
    <cellStyle name="Normal 2" xfId="2"/>
    <cellStyle name="Normal 2 10" xfId="12"/>
    <cellStyle name="Normal 2 2" xfId="5"/>
    <cellStyle name="Normal 3" xfId="13"/>
    <cellStyle name="Normal_INTSAM" xfId="4"/>
    <cellStyle name="Percent 2" xfId="10"/>
    <cellStyle name="Style 1" xfId="11"/>
    <cellStyle name="Style 1 10" xfId="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95"/>
  <sheetViews>
    <sheetView view="pageBreakPreview" zoomScaleSheetLayoutView="100" zoomScalePageLayoutView="115" workbookViewId="0">
      <selection activeCell="F106" sqref="F106"/>
    </sheetView>
  </sheetViews>
  <sheetFormatPr defaultColWidth="9.140625" defaultRowHeight="15" x14ac:dyDescent="0.25"/>
  <cols>
    <col min="1" max="1" width="8.140625" style="26" customWidth="1"/>
    <col min="2" max="2" width="10.28515625" style="42" customWidth="1"/>
    <col min="3" max="3" width="7.5703125" style="39" customWidth="1"/>
    <col min="4" max="4" width="11.5703125" style="39" customWidth="1"/>
    <col min="5" max="5" width="15" style="7" customWidth="1"/>
    <col min="6" max="6" width="106.85546875" style="21" customWidth="1"/>
    <col min="7" max="7" width="9.140625" style="18"/>
    <col min="8" max="8" width="9.140625" style="18" customWidth="1"/>
    <col min="9" max="9" width="64.28515625" style="18" customWidth="1"/>
    <col min="10" max="16384" width="9.140625" style="18"/>
  </cols>
  <sheetData>
    <row r="1" spans="1:6" s="16" customFormat="1" ht="42.75" customHeight="1" x14ac:dyDescent="0.25">
      <c r="A1" s="73" t="s">
        <v>14</v>
      </c>
      <c r="B1" s="73"/>
      <c r="C1" s="73"/>
      <c r="D1" s="73"/>
      <c r="E1" s="73"/>
      <c r="F1" s="73"/>
    </row>
    <row r="2" spans="1:6" s="17" customFormat="1" x14ac:dyDescent="0.25">
      <c r="A2" s="33" t="s">
        <v>0</v>
      </c>
      <c r="B2" s="44" t="s">
        <v>94</v>
      </c>
      <c r="C2" s="44" t="s">
        <v>2</v>
      </c>
      <c r="D2" s="44" t="s">
        <v>3</v>
      </c>
      <c r="E2" s="33" t="s">
        <v>4</v>
      </c>
      <c r="F2" s="34" t="s">
        <v>23</v>
      </c>
    </row>
    <row r="3" spans="1:6" ht="60" x14ac:dyDescent="0.25">
      <c r="A3" s="5">
        <v>1</v>
      </c>
      <c r="B3" s="1">
        <f>10+16+6+6</f>
        <v>38</v>
      </c>
      <c r="C3" s="3" t="s">
        <v>1</v>
      </c>
      <c r="D3" s="3"/>
      <c r="E3" s="2"/>
      <c r="F3" s="14" t="s">
        <v>64</v>
      </c>
    </row>
    <row r="4" spans="1:6" ht="405" x14ac:dyDescent="0.25">
      <c r="A4" s="5">
        <v>2</v>
      </c>
      <c r="B4" s="1">
        <f>8+4+8</f>
        <v>20</v>
      </c>
      <c r="C4" s="3" t="s">
        <v>1</v>
      </c>
      <c r="D4" s="3"/>
      <c r="E4" s="2"/>
      <c r="F4" s="22" t="s">
        <v>65</v>
      </c>
    </row>
    <row r="5" spans="1:6" ht="390" x14ac:dyDescent="0.25">
      <c r="A5" s="5">
        <v>3</v>
      </c>
      <c r="B5" s="1">
        <f>40+40+4</f>
        <v>84</v>
      </c>
      <c r="C5" s="3" t="s">
        <v>1</v>
      </c>
      <c r="D5" s="3"/>
      <c r="E5" s="2"/>
      <c r="F5" s="9" t="s">
        <v>70</v>
      </c>
    </row>
    <row r="6" spans="1:6" s="21" customFormat="1" ht="152.25" customHeight="1" x14ac:dyDescent="0.25">
      <c r="A6" s="10">
        <v>4</v>
      </c>
      <c r="B6" s="1">
        <f>23.83+14.3+119.16+10.08+5.04+5.04+2.52+15.12+15.12+75.6+5.04+80.64+30.24+15.12+50.4+4.11+10.08+80.64+4.84+25.2+5.04</f>
        <v>597.16000000000008</v>
      </c>
      <c r="C6" s="3" t="s">
        <v>5</v>
      </c>
      <c r="D6" s="3"/>
      <c r="E6" s="3"/>
      <c r="F6" s="22" t="s">
        <v>25</v>
      </c>
    </row>
    <row r="7" spans="1:6" ht="154.5" customHeight="1" x14ac:dyDescent="0.25">
      <c r="A7" s="5">
        <v>5</v>
      </c>
      <c r="B7" s="1">
        <f>2.7+3.6+1.8+5.4+8.88+14.85+1.8+1.8+3.6+7.2+14.85+13.5+27+13.5+13.5+13.5+13.5+2.7+2.7+1.76+1.8+10.8</f>
        <v>180.74</v>
      </c>
      <c r="C7" s="3" t="s">
        <v>5</v>
      </c>
      <c r="D7" s="3"/>
      <c r="E7" s="2"/>
      <c r="F7" s="9" t="s">
        <v>26</v>
      </c>
    </row>
    <row r="8" spans="1:6" ht="294.75" customHeight="1" x14ac:dyDescent="0.25">
      <c r="A8" s="11">
        <v>6</v>
      </c>
      <c r="B8" s="1">
        <f>2+2+4</f>
        <v>8</v>
      </c>
      <c r="C8" s="3" t="s">
        <v>6</v>
      </c>
      <c r="D8" s="3"/>
      <c r="E8" s="4"/>
      <c r="F8" s="27" t="s">
        <v>27</v>
      </c>
    </row>
    <row r="9" spans="1:6" ht="160.5" customHeight="1" x14ac:dyDescent="0.25">
      <c r="A9" s="11">
        <v>7</v>
      </c>
      <c r="B9" s="1">
        <f>7.95+6.47+12.93</f>
        <v>27.35</v>
      </c>
      <c r="C9" s="3" t="s">
        <v>5</v>
      </c>
      <c r="D9" s="3"/>
      <c r="E9" s="4"/>
      <c r="F9" s="14" t="s">
        <v>13</v>
      </c>
    </row>
    <row r="10" spans="1:6" ht="330" x14ac:dyDescent="0.25">
      <c r="A10" s="5">
        <v>8</v>
      </c>
      <c r="B10" s="1">
        <f>29.33+10.8+54.3+34.85+37.26+34.85+25.5+10.8+13.68+36+5.3+42.78+59.52+51+10.8+3.6+32.83+36+5.3+5.95+11.9+5.95+5.95+5.95+6.5+127+23.04</f>
        <v>726.74000000000012</v>
      </c>
      <c r="C10" s="3" t="s">
        <v>5</v>
      </c>
      <c r="D10" s="3"/>
      <c r="E10" s="2"/>
      <c r="F10" s="14" t="s">
        <v>33</v>
      </c>
    </row>
    <row r="11" spans="1:6" ht="90" x14ac:dyDescent="0.25">
      <c r="A11" s="5">
        <v>9</v>
      </c>
      <c r="B11" s="1">
        <v>4.05</v>
      </c>
      <c r="C11" s="3" t="s">
        <v>5</v>
      </c>
      <c r="D11" s="3"/>
      <c r="E11" s="2"/>
      <c r="F11" s="9" t="s">
        <v>72</v>
      </c>
    </row>
    <row r="12" spans="1:6" ht="195" x14ac:dyDescent="0.25">
      <c r="A12" s="11">
        <v>10</v>
      </c>
      <c r="B12" s="1">
        <f>18+24+120+4+40+1+1+43+2+2+4+1+2+16+3+3+14+24+2+2+80+8+2+4+2+2+36+28+24+16+4+2+80+8+2+2+12+6+2+4+6+3+2+6+6+32+10+6+6+1+12</f>
        <v>740</v>
      </c>
      <c r="C12" s="3" t="s">
        <v>1</v>
      </c>
      <c r="D12" s="3"/>
      <c r="E12" s="4"/>
      <c r="F12" s="27" t="s">
        <v>24</v>
      </c>
    </row>
    <row r="13" spans="1:6" ht="242.25" x14ac:dyDescent="0.25">
      <c r="A13" s="11">
        <v>11</v>
      </c>
      <c r="B13" s="1">
        <v>1</v>
      </c>
      <c r="C13" s="3" t="s">
        <v>1</v>
      </c>
      <c r="D13" s="3"/>
      <c r="E13" s="4"/>
      <c r="F13" s="48" t="s">
        <v>80</v>
      </c>
    </row>
    <row r="14" spans="1:6" ht="135" x14ac:dyDescent="0.25">
      <c r="A14" s="11">
        <v>12</v>
      </c>
      <c r="B14" s="1">
        <v>1</v>
      </c>
      <c r="C14" s="3" t="s">
        <v>1</v>
      </c>
      <c r="D14" s="3"/>
      <c r="E14" s="4"/>
      <c r="F14" s="48" t="s">
        <v>81</v>
      </c>
    </row>
    <row r="15" spans="1:6" ht="131.25" customHeight="1" x14ac:dyDescent="0.25">
      <c r="A15" s="11">
        <v>13</v>
      </c>
      <c r="B15" s="1">
        <f>1+10+1+1+2+10</f>
        <v>25</v>
      </c>
      <c r="C15" s="3" t="s">
        <v>6</v>
      </c>
      <c r="D15" s="3"/>
      <c r="E15" s="2"/>
      <c r="F15" s="12" t="s">
        <v>28</v>
      </c>
    </row>
    <row r="16" spans="1:6" ht="131.25" customHeight="1" x14ac:dyDescent="0.25">
      <c r="A16" s="11">
        <v>14</v>
      </c>
      <c r="B16" s="1">
        <v>2</v>
      </c>
      <c r="C16" s="3" t="s">
        <v>6</v>
      </c>
      <c r="D16" s="3"/>
      <c r="E16" s="2"/>
      <c r="F16" s="13" t="s">
        <v>73</v>
      </c>
    </row>
    <row r="17" spans="1:6" ht="120" x14ac:dyDescent="0.25">
      <c r="A17" s="5">
        <v>15</v>
      </c>
      <c r="B17" s="1">
        <f>14+4+4+10</f>
        <v>32</v>
      </c>
      <c r="C17" s="3" t="s">
        <v>6</v>
      </c>
      <c r="D17" s="3"/>
      <c r="E17" s="2"/>
      <c r="F17" s="9" t="s">
        <v>29</v>
      </c>
    </row>
    <row r="18" spans="1:6" ht="74.25" customHeight="1" x14ac:dyDescent="0.25">
      <c r="A18" s="5">
        <v>16</v>
      </c>
      <c r="B18" s="1">
        <f>12+8+10+8+2+2+2+1+2+6</f>
        <v>53</v>
      </c>
      <c r="C18" s="3" t="s">
        <v>6</v>
      </c>
      <c r="D18" s="3"/>
      <c r="E18" s="2"/>
      <c r="F18" s="28" t="s">
        <v>66</v>
      </c>
    </row>
    <row r="19" spans="1:6" ht="62.25" customHeight="1" x14ac:dyDescent="0.25">
      <c r="A19" s="5">
        <v>17</v>
      </c>
      <c r="B19" s="1">
        <f>10+4+10+4+2+2+4+2+2+2+2</f>
        <v>44</v>
      </c>
      <c r="C19" s="3" t="s">
        <v>6</v>
      </c>
      <c r="D19" s="3"/>
      <c r="E19" s="2"/>
      <c r="F19" s="29" t="s">
        <v>30</v>
      </c>
    </row>
    <row r="20" spans="1:6" ht="345" x14ac:dyDescent="0.25">
      <c r="A20" s="5">
        <v>18</v>
      </c>
      <c r="B20" s="1">
        <f>2+2+2+8</f>
        <v>14</v>
      </c>
      <c r="C20" s="3" t="s">
        <v>6</v>
      </c>
      <c r="D20" s="3"/>
      <c r="E20" s="2"/>
      <c r="F20" s="9" t="s">
        <v>39</v>
      </c>
    </row>
    <row r="21" spans="1:6" ht="144" customHeight="1" x14ac:dyDescent="0.25">
      <c r="A21" s="11">
        <v>19</v>
      </c>
      <c r="B21" s="1">
        <f>2+2+2</f>
        <v>6</v>
      </c>
      <c r="C21" s="3" t="s">
        <v>6</v>
      </c>
      <c r="D21" s="3"/>
      <c r="E21" s="4"/>
      <c r="F21" s="9" t="s">
        <v>31</v>
      </c>
    </row>
    <row r="22" spans="1:6" ht="171.75" customHeight="1" x14ac:dyDescent="0.25">
      <c r="A22" s="5">
        <v>20</v>
      </c>
      <c r="B22" s="1">
        <f>1.49+1.49+1.49+1.49</f>
        <v>5.96</v>
      </c>
      <c r="C22" s="3" t="s">
        <v>5</v>
      </c>
      <c r="D22" s="3"/>
      <c r="E22" s="2"/>
      <c r="F22" s="9" t="s">
        <v>32</v>
      </c>
    </row>
    <row r="23" spans="1:6" ht="242.25" customHeight="1" x14ac:dyDescent="0.25">
      <c r="A23" s="11">
        <v>21</v>
      </c>
      <c r="B23" s="1">
        <f>2+2+2</f>
        <v>6</v>
      </c>
      <c r="C23" s="3" t="s">
        <v>6</v>
      </c>
      <c r="D23" s="3"/>
      <c r="E23" s="4"/>
      <c r="F23" s="23" t="s">
        <v>34</v>
      </c>
    </row>
    <row r="24" spans="1:6" ht="120.75" customHeight="1" x14ac:dyDescent="0.25">
      <c r="A24" s="5">
        <v>22</v>
      </c>
      <c r="B24" s="1">
        <f>16+67+64+4+2+16+4+4</f>
        <v>177</v>
      </c>
      <c r="C24" s="3" t="s">
        <v>6</v>
      </c>
      <c r="D24" s="3"/>
      <c r="E24" s="4"/>
      <c r="F24" s="22" t="s">
        <v>35</v>
      </c>
    </row>
    <row r="25" spans="1:6" ht="159.75" customHeight="1" x14ac:dyDescent="0.25">
      <c r="A25" s="5">
        <v>23</v>
      </c>
      <c r="B25" s="1">
        <f>4+4+1+10+4+1+1+2+6+1</f>
        <v>34</v>
      </c>
      <c r="C25" s="3" t="s">
        <v>6</v>
      </c>
      <c r="D25" s="3"/>
      <c r="E25" s="2"/>
      <c r="F25" s="22" t="s">
        <v>36</v>
      </c>
    </row>
    <row r="26" spans="1:6" ht="120" x14ac:dyDescent="0.25">
      <c r="A26" s="5">
        <v>24</v>
      </c>
      <c r="B26" s="1">
        <f>30+8</f>
        <v>38</v>
      </c>
      <c r="C26" s="3" t="s">
        <v>6</v>
      </c>
      <c r="D26" s="3"/>
      <c r="E26" s="2"/>
      <c r="F26" s="22" t="s">
        <v>38</v>
      </c>
    </row>
    <row r="27" spans="1:6" ht="155.25" customHeight="1" x14ac:dyDescent="0.25">
      <c r="A27" s="11">
        <v>25</v>
      </c>
      <c r="B27" s="1">
        <f>12+12+12+3+12</f>
        <v>51</v>
      </c>
      <c r="C27" s="3" t="s">
        <v>6</v>
      </c>
      <c r="D27" s="3"/>
      <c r="E27" s="2"/>
      <c r="F27" s="22" t="s">
        <v>37</v>
      </c>
    </row>
    <row r="28" spans="1:6" ht="405.75" customHeight="1" x14ac:dyDescent="0.25">
      <c r="A28" s="5">
        <v>25</v>
      </c>
      <c r="B28" s="1">
        <v>40</v>
      </c>
      <c r="C28" s="3" t="s">
        <v>6</v>
      </c>
      <c r="D28" s="3"/>
      <c r="E28" s="2"/>
      <c r="F28" s="9" t="s">
        <v>67</v>
      </c>
    </row>
    <row r="29" spans="1:6" ht="120" x14ac:dyDescent="0.25">
      <c r="A29" s="5">
        <v>26</v>
      </c>
      <c r="B29" s="1">
        <f>128+114+114</f>
        <v>356</v>
      </c>
      <c r="C29" s="3" t="s">
        <v>6</v>
      </c>
      <c r="D29" s="3"/>
      <c r="E29" s="2"/>
      <c r="F29" s="22" t="s">
        <v>22</v>
      </c>
    </row>
    <row r="30" spans="1:6" ht="262.5" customHeight="1" x14ac:dyDescent="0.25">
      <c r="A30" s="5">
        <v>27</v>
      </c>
      <c r="B30" s="1">
        <f>2+1+2</f>
        <v>5</v>
      </c>
      <c r="C30" s="3" t="s">
        <v>6</v>
      </c>
      <c r="D30" s="3"/>
      <c r="E30" s="2"/>
      <c r="F30" s="9" t="s">
        <v>40</v>
      </c>
    </row>
    <row r="31" spans="1:6" ht="392.25" customHeight="1" x14ac:dyDescent="0.25">
      <c r="A31" s="11">
        <v>28</v>
      </c>
      <c r="B31" s="1">
        <v>1</v>
      </c>
      <c r="C31" s="3" t="s">
        <v>6</v>
      </c>
      <c r="D31" s="3"/>
      <c r="E31" s="4"/>
      <c r="F31" s="9" t="s">
        <v>50</v>
      </c>
    </row>
    <row r="32" spans="1:6" ht="260.25" customHeight="1" x14ac:dyDescent="0.25">
      <c r="A32" s="11">
        <v>29</v>
      </c>
      <c r="B32" s="1">
        <v>1</v>
      </c>
      <c r="C32" s="3" t="s">
        <v>6</v>
      </c>
      <c r="D32" s="3"/>
      <c r="E32" s="2"/>
      <c r="F32" s="9" t="s">
        <v>43</v>
      </c>
    </row>
    <row r="33" spans="1:9" ht="220.5" customHeight="1" x14ac:dyDescent="0.25">
      <c r="A33" s="5">
        <v>30</v>
      </c>
      <c r="B33" s="1">
        <f>20+9+9</f>
        <v>38</v>
      </c>
      <c r="C33" s="3" t="s">
        <v>6</v>
      </c>
      <c r="D33" s="3"/>
      <c r="E33" s="2"/>
      <c r="F33" s="22" t="s">
        <v>42</v>
      </c>
    </row>
    <row r="34" spans="1:9" ht="409.5" customHeight="1" x14ac:dyDescent="0.25">
      <c r="A34" s="11">
        <v>31</v>
      </c>
      <c r="B34" s="1">
        <v>24</v>
      </c>
      <c r="C34" s="3" t="s">
        <v>6</v>
      </c>
      <c r="D34" s="3"/>
      <c r="E34" s="4"/>
      <c r="F34" s="13" t="s">
        <v>41</v>
      </c>
    </row>
    <row r="35" spans="1:9" ht="42.75" customHeight="1" x14ac:dyDescent="0.25">
      <c r="A35" s="11">
        <v>32</v>
      </c>
      <c r="B35" s="1">
        <v>147</v>
      </c>
      <c r="C35" s="3" t="s">
        <v>6</v>
      </c>
      <c r="D35" s="3"/>
      <c r="E35" s="4"/>
      <c r="F35" s="22" t="s">
        <v>44</v>
      </c>
    </row>
    <row r="36" spans="1:9" ht="53.25" customHeight="1" x14ac:dyDescent="0.25">
      <c r="A36" s="5">
        <v>33</v>
      </c>
      <c r="B36" s="1">
        <v>10</v>
      </c>
      <c r="C36" s="3" t="s">
        <v>6</v>
      </c>
      <c r="D36" s="3"/>
      <c r="E36" s="2"/>
      <c r="F36" s="14" t="s">
        <v>11</v>
      </c>
    </row>
    <row r="37" spans="1:9" ht="116.25" customHeight="1" x14ac:dyDescent="0.25">
      <c r="A37" s="5">
        <v>34</v>
      </c>
      <c r="B37" s="1">
        <f>67+1+1+2+2+4+1+2+1+1+2+10+2+2+2+2+2+36+2+2+2+2+4+2+2+2+2+1+2+2+2+32+3+1+3+2+2</f>
        <v>210</v>
      </c>
      <c r="C37" s="3" t="s">
        <v>6</v>
      </c>
      <c r="D37" s="3"/>
      <c r="E37" s="2"/>
      <c r="F37" s="9" t="s">
        <v>45</v>
      </c>
    </row>
    <row r="38" spans="1:9" ht="89.25" x14ac:dyDescent="0.25">
      <c r="A38" s="5">
        <v>35</v>
      </c>
      <c r="B38" s="1">
        <v>1</v>
      </c>
      <c r="C38" s="3" t="s">
        <v>6</v>
      </c>
      <c r="D38" s="3"/>
      <c r="E38" s="2"/>
      <c r="F38" s="14" t="s">
        <v>79</v>
      </c>
    </row>
    <row r="39" spans="1:9" ht="90" x14ac:dyDescent="0.25">
      <c r="A39" s="5">
        <v>36</v>
      </c>
      <c r="B39" s="1">
        <v>57</v>
      </c>
      <c r="C39" s="3" t="s">
        <v>6</v>
      </c>
      <c r="D39" s="3"/>
      <c r="E39" s="2"/>
      <c r="F39" s="14" t="s">
        <v>12</v>
      </c>
    </row>
    <row r="40" spans="1:9" ht="183" customHeight="1" x14ac:dyDescent="0.25">
      <c r="A40" s="5">
        <v>37</v>
      </c>
      <c r="B40" s="1">
        <v>1</v>
      </c>
      <c r="C40" s="3" t="s">
        <v>6</v>
      </c>
      <c r="D40" s="3"/>
      <c r="E40" s="2"/>
      <c r="F40" s="9" t="s">
        <v>46</v>
      </c>
    </row>
    <row r="41" spans="1:9" ht="195" x14ac:dyDescent="0.25">
      <c r="A41" s="5">
        <v>38</v>
      </c>
      <c r="B41" s="1">
        <v>4</v>
      </c>
      <c r="C41" s="3" t="s">
        <v>6</v>
      </c>
      <c r="D41" s="3"/>
      <c r="E41" s="2"/>
      <c r="F41" s="22" t="s">
        <v>47</v>
      </c>
    </row>
    <row r="42" spans="1:9" ht="30" x14ac:dyDescent="0.25">
      <c r="A42" s="5">
        <v>39</v>
      </c>
      <c r="B42" s="40">
        <f>20+20+33</f>
        <v>73</v>
      </c>
      <c r="C42" s="10" t="s">
        <v>6</v>
      </c>
      <c r="D42" s="10"/>
      <c r="E42" s="5"/>
      <c r="F42" s="22" t="s">
        <v>8</v>
      </c>
    </row>
    <row r="43" spans="1:9" ht="90" x14ac:dyDescent="0.25">
      <c r="A43" s="5">
        <v>40</v>
      </c>
      <c r="B43" s="40">
        <f>2+4+4</f>
        <v>10</v>
      </c>
      <c r="C43" s="10" t="s">
        <v>5</v>
      </c>
      <c r="D43" s="10"/>
      <c r="E43" s="5"/>
      <c r="F43" s="9" t="s">
        <v>51</v>
      </c>
    </row>
    <row r="44" spans="1:9" ht="180" x14ac:dyDescent="0.25">
      <c r="A44" s="5">
        <v>41</v>
      </c>
      <c r="B44" s="40">
        <v>8</v>
      </c>
      <c r="C44" s="10" t="s">
        <v>6</v>
      </c>
      <c r="D44" s="36"/>
      <c r="E44" s="8"/>
      <c r="F44" s="20" t="s">
        <v>48</v>
      </c>
    </row>
    <row r="45" spans="1:9" ht="330" x14ac:dyDescent="0.25">
      <c r="A45" s="5">
        <v>42</v>
      </c>
      <c r="B45" s="40">
        <v>2</v>
      </c>
      <c r="C45" s="10" t="s">
        <v>6</v>
      </c>
      <c r="D45" s="36"/>
      <c r="E45" s="8"/>
      <c r="F45" s="9" t="s">
        <v>74</v>
      </c>
    </row>
    <row r="46" spans="1:9" ht="75" x14ac:dyDescent="0.25">
      <c r="A46" s="5">
        <v>43</v>
      </c>
      <c r="B46" s="1">
        <v>26</v>
      </c>
      <c r="C46" s="3" t="s">
        <v>6</v>
      </c>
      <c r="D46" s="3"/>
      <c r="E46" s="2"/>
      <c r="F46" s="9" t="s">
        <v>49</v>
      </c>
    </row>
    <row r="47" spans="1:9" ht="121.5" customHeight="1" x14ac:dyDescent="0.25">
      <c r="A47" s="10">
        <v>44</v>
      </c>
      <c r="B47" s="1">
        <f>60+80+12+105+80+12+105+140+72</f>
        <v>666</v>
      </c>
      <c r="C47" s="3" t="s">
        <v>6</v>
      </c>
      <c r="D47" s="3"/>
      <c r="E47" s="2"/>
      <c r="F47" s="22" t="s">
        <v>68</v>
      </c>
      <c r="I47" s="45"/>
    </row>
    <row r="48" spans="1:9" ht="409.5" customHeight="1" x14ac:dyDescent="0.25">
      <c r="A48" s="10">
        <v>45</v>
      </c>
      <c r="B48" s="1">
        <f>60+72</f>
        <v>132</v>
      </c>
      <c r="C48" s="3" t="s">
        <v>6</v>
      </c>
      <c r="D48" s="3"/>
      <c r="E48" s="2"/>
      <c r="F48" s="9" t="s">
        <v>52</v>
      </c>
    </row>
    <row r="49" spans="1:6" ht="140.25" customHeight="1" x14ac:dyDescent="0.25">
      <c r="A49" s="10">
        <v>46</v>
      </c>
      <c r="B49" s="1">
        <v>12.29</v>
      </c>
      <c r="C49" s="3" t="s">
        <v>7</v>
      </c>
      <c r="D49" s="3"/>
      <c r="E49" s="2"/>
      <c r="F49" s="9" t="s">
        <v>53</v>
      </c>
    </row>
    <row r="50" spans="1:6" ht="315" x14ac:dyDescent="0.25">
      <c r="A50" s="10">
        <v>47</v>
      </c>
      <c r="B50" s="1">
        <f>72+48+48+24</f>
        <v>192</v>
      </c>
      <c r="C50" s="1" t="s">
        <v>6</v>
      </c>
      <c r="D50" s="3"/>
      <c r="E50" s="2"/>
      <c r="F50" s="13" t="s">
        <v>76</v>
      </c>
    </row>
    <row r="51" spans="1:6" ht="58.5" customHeight="1" x14ac:dyDescent="0.25">
      <c r="A51" s="10">
        <v>48</v>
      </c>
      <c r="B51" s="1">
        <f>48+48+48+24+48+72+44+48+48+24+48+48</f>
        <v>548</v>
      </c>
      <c r="C51" s="1" t="s">
        <v>6</v>
      </c>
      <c r="D51" s="3"/>
      <c r="E51" s="2"/>
      <c r="F51" s="46" t="s">
        <v>71</v>
      </c>
    </row>
    <row r="52" spans="1:6" ht="315" x14ac:dyDescent="0.25">
      <c r="A52" s="5">
        <v>49</v>
      </c>
      <c r="B52" s="40">
        <v>4</v>
      </c>
      <c r="C52" s="10" t="s">
        <v>6</v>
      </c>
      <c r="D52" s="3"/>
      <c r="E52" s="5"/>
      <c r="F52" s="9" t="s">
        <v>54</v>
      </c>
    </row>
    <row r="53" spans="1:6" ht="75" x14ac:dyDescent="0.25">
      <c r="A53" s="5">
        <v>50</v>
      </c>
      <c r="B53" s="1">
        <f>1+1+2+2+36+2+32</f>
        <v>76</v>
      </c>
      <c r="C53" s="3" t="s">
        <v>6</v>
      </c>
      <c r="D53" s="3"/>
      <c r="E53" s="2"/>
      <c r="F53" s="14" t="s">
        <v>10</v>
      </c>
    </row>
    <row r="54" spans="1:6" ht="105" x14ac:dyDescent="0.25">
      <c r="A54" s="10">
        <v>51</v>
      </c>
      <c r="B54" s="1">
        <f>32+95</f>
        <v>127</v>
      </c>
      <c r="C54" s="3" t="s">
        <v>6</v>
      </c>
      <c r="D54" s="3"/>
      <c r="E54" s="2"/>
      <c r="F54" s="20" t="s">
        <v>55</v>
      </c>
    </row>
    <row r="55" spans="1:6" ht="105" x14ac:dyDescent="0.25">
      <c r="A55" s="10">
        <v>52</v>
      </c>
      <c r="B55" s="1">
        <v>56</v>
      </c>
      <c r="C55" s="3" t="s">
        <v>6</v>
      </c>
      <c r="D55" s="3"/>
      <c r="E55" s="2"/>
      <c r="F55" s="9" t="s">
        <v>56</v>
      </c>
    </row>
    <row r="56" spans="1:6" ht="112.5" customHeight="1" x14ac:dyDescent="0.25">
      <c r="A56" s="10">
        <v>53</v>
      </c>
      <c r="B56" s="1">
        <v>56</v>
      </c>
      <c r="C56" s="3" t="s">
        <v>6</v>
      </c>
      <c r="D56" s="3"/>
      <c r="E56" s="2"/>
      <c r="F56" s="22" t="s">
        <v>57</v>
      </c>
    </row>
    <row r="57" spans="1:6" ht="75" x14ac:dyDescent="0.25">
      <c r="A57" s="35" t="s">
        <v>103</v>
      </c>
      <c r="B57" s="1">
        <v>1</v>
      </c>
      <c r="C57" s="19" t="s">
        <v>16</v>
      </c>
      <c r="D57" s="37"/>
      <c r="E57" s="25"/>
      <c r="F57" s="14" t="s">
        <v>15</v>
      </c>
    </row>
    <row r="58" spans="1:6" ht="93.75" customHeight="1" x14ac:dyDescent="0.25">
      <c r="A58" s="5">
        <v>55</v>
      </c>
      <c r="B58" s="1">
        <v>2</v>
      </c>
      <c r="C58" s="3" t="s">
        <v>5</v>
      </c>
      <c r="D58" s="3"/>
      <c r="E58" s="2"/>
      <c r="F58" s="19" t="s">
        <v>17</v>
      </c>
    </row>
    <row r="59" spans="1:6" ht="255" x14ac:dyDescent="0.25">
      <c r="A59" s="5">
        <v>56</v>
      </c>
      <c r="B59" s="1">
        <v>41</v>
      </c>
      <c r="C59" s="3" t="s">
        <v>5</v>
      </c>
      <c r="D59" s="3"/>
      <c r="E59" s="2"/>
      <c r="F59" s="19" t="s">
        <v>19</v>
      </c>
    </row>
    <row r="60" spans="1:6" ht="75" x14ac:dyDescent="0.25">
      <c r="A60" s="5">
        <v>57</v>
      </c>
      <c r="B60" s="1">
        <v>21</v>
      </c>
      <c r="C60" s="3" t="s">
        <v>5</v>
      </c>
      <c r="D60" s="3"/>
      <c r="E60" s="2"/>
      <c r="F60" s="30" t="s">
        <v>20</v>
      </c>
    </row>
    <row r="61" spans="1:6" ht="409.5" x14ac:dyDescent="0.25">
      <c r="A61" s="5">
        <v>58</v>
      </c>
      <c r="B61" s="1">
        <v>32</v>
      </c>
      <c r="C61" s="3" t="s">
        <v>5</v>
      </c>
      <c r="D61" s="3"/>
      <c r="E61" s="2"/>
      <c r="F61" s="19" t="s">
        <v>21</v>
      </c>
    </row>
    <row r="62" spans="1:6" ht="36.75" customHeight="1" x14ac:dyDescent="0.25">
      <c r="A62" s="5">
        <v>59</v>
      </c>
      <c r="B62" s="1">
        <v>76</v>
      </c>
      <c r="C62" s="3" t="s">
        <v>5</v>
      </c>
      <c r="D62" s="3"/>
      <c r="E62" s="2"/>
      <c r="F62" s="24" t="s">
        <v>18</v>
      </c>
    </row>
    <row r="63" spans="1:6" ht="170.25" customHeight="1" x14ac:dyDescent="0.25">
      <c r="A63" s="5">
        <v>60</v>
      </c>
      <c r="B63" s="1">
        <v>26</v>
      </c>
      <c r="C63" s="3" t="s">
        <v>5</v>
      </c>
      <c r="D63" s="3"/>
      <c r="E63" s="2"/>
      <c r="F63" s="19" t="s">
        <v>58</v>
      </c>
    </row>
    <row r="64" spans="1:6" ht="329.25" customHeight="1" x14ac:dyDescent="0.25">
      <c r="A64" s="5">
        <v>61</v>
      </c>
      <c r="B64" s="1">
        <v>17</v>
      </c>
      <c r="C64" s="3" t="s">
        <v>5</v>
      </c>
      <c r="D64" s="3"/>
      <c r="E64" s="2"/>
      <c r="F64" s="19" t="s">
        <v>59</v>
      </c>
    </row>
    <row r="65" spans="1:6" ht="97.5" customHeight="1" x14ac:dyDescent="0.25">
      <c r="A65" s="5">
        <v>62</v>
      </c>
      <c r="B65" s="1">
        <v>33</v>
      </c>
      <c r="C65" s="3" t="s">
        <v>5</v>
      </c>
      <c r="D65" s="3"/>
      <c r="E65" s="2"/>
      <c r="F65" s="19" t="s">
        <v>60</v>
      </c>
    </row>
    <row r="66" spans="1:6" ht="276.75" customHeight="1" x14ac:dyDescent="0.25">
      <c r="A66" s="57">
        <v>63</v>
      </c>
      <c r="B66" s="58">
        <v>1</v>
      </c>
      <c r="C66" s="59" t="s">
        <v>1</v>
      </c>
      <c r="D66" s="59"/>
      <c r="E66" s="60"/>
      <c r="F66" s="61" t="s">
        <v>61</v>
      </c>
    </row>
    <row r="67" spans="1:6" ht="409.5" customHeight="1" x14ac:dyDescent="0.25">
      <c r="A67" s="70">
        <v>64</v>
      </c>
      <c r="B67" s="58">
        <f>16.49+268.57</f>
        <v>285.06</v>
      </c>
      <c r="C67" s="71" t="s">
        <v>5</v>
      </c>
      <c r="D67" s="59"/>
      <c r="E67" s="60"/>
      <c r="F67" s="61" t="s">
        <v>100</v>
      </c>
    </row>
    <row r="68" spans="1:6" ht="409.5" customHeight="1" x14ac:dyDescent="0.25">
      <c r="A68" s="70"/>
      <c r="B68" s="58"/>
      <c r="C68" s="71"/>
      <c r="D68" s="59"/>
      <c r="E68" s="60"/>
      <c r="F68" s="69" t="s">
        <v>101</v>
      </c>
    </row>
    <row r="69" spans="1:6" ht="249.75" customHeight="1" x14ac:dyDescent="0.25">
      <c r="A69" s="62"/>
      <c r="B69" s="63"/>
      <c r="C69" s="64"/>
      <c r="D69" s="65"/>
      <c r="E69" s="66"/>
      <c r="F69" s="67" t="s">
        <v>102</v>
      </c>
    </row>
    <row r="70" spans="1:6" ht="66" customHeight="1" x14ac:dyDescent="0.25">
      <c r="A70" s="62">
        <v>65</v>
      </c>
      <c r="B70" s="63">
        <v>24</v>
      </c>
      <c r="C70" s="63" t="s">
        <v>6</v>
      </c>
      <c r="D70" s="65"/>
      <c r="E70" s="66"/>
      <c r="F70" s="68" t="s">
        <v>62</v>
      </c>
    </row>
    <row r="71" spans="1:6" ht="66" customHeight="1" x14ac:dyDescent="0.25">
      <c r="A71" s="10">
        <v>66</v>
      </c>
      <c r="B71" s="1">
        <f>29.7+20.7+20.7+1.8+2.7+9</f>
        <v>84.6</v>
      </c>
      <c r="C71" s="1" t="s">
        <v>5</v>
      </c>
      <c r="D71" s="3"/>
      <c r="E71" s="2"/>
      <c r="F71" s="14" t="s">
        <v>63</v>
      </c>
    </row>
    <row r="72" spans="1:6" ht="126" customHeight="1" x14ac:dyDescent="0.25">
      <c r="A72" s="10">
        <v>67</v>
      </c>
      <c r="B72" s="1">
        <f>3+2</f>
        <v>5</v>
      </c>
      <c r="C72" s="1" t="s">
        <v>1</v>
      </c>
      <c r="D72" s="3"/>
      <c r="E72" s="2"/>
      <c r="F72" s="45" t="s">
        <v>69</v>
      </c>
    </row>
    <row r="73" spans="1:6" ht="66" customHeight="1" x14ac:dyDescent="0.25">
      <c r="A73" s="10">
        <v>68</v>
      </c>
      <c r="B73" s="1">
        <v>6</v>
      </c>
      <c r="C73" s="1" t="s">
        <v>1</v>
      </c>
      <c r="D73" s="3"/>
      <c r="E73" s="2"/>
      <c r="F73" s="13" t="s">
        <v>75</v>
      </c>
    </row>
    <row r="74" spans="1:6" ht="66" customHeight="1" x14ac:dyDescent="0.25">
      <c r="A74" s="10">
        <v>69</v>
      </c>
      <c r="B74" s="1">
        <v>160</v>
      </c>
      <c r="C74" s="1" t="s">
        <v>1</v>
      </c>
      <c r="D74" s="3"/>
      <c r="E74" s="2"/>
      <c r="F74" s="47" t="s">
        <v>77</v>
      </c>
    </row>
    <row r="75" spans="1:6" ht="66" customHeight="1" x14ac:dyDescent="0.25">
      <c r="A75" s="10">
        <v>70</v>
      </c>
      <c r="B75" s="1">
        <v>460</v>
      </c>
      <c r="C75" s="1" t="s">
        <v>1</v>
      </c>
      <c r="D75" s="3"/>
      <c r="E75" s="2"/>
      <c r="F75" s="45" t="s">
        <v>78</v>
      </c>
    </row>
    <row r="76" spans="1:6" ht="82.5" customHeight="1" x14ac:dyDescent="0.25">
      <c r="A76" s="10">
        <v>71</v>
      </c>
      <c r="B76" s="1">
        <v>6</v>
      </c>
      <c r="C76" s="1" t="s">
        <v>1</v>
      </c>
      <c r="D76" s="3"/>
      <c r="E76" s="2"/>
      <c r="F76" s="45" t="s">
        <v>82</v>
      </c>
    </row>
    <row r="77" spans="1:6" ht="168" customHeight="1" x14ac:dyDescent="0.25">
      <c r="A77" s="10">
        <v>72</v>
      </c>
      <c r="B77" s="1">
        <f>6+12</f>
        <v>18</v>
      </c>
      <c r="C77" s="1" t="s">
        <v>1</v>
      </c>
      <c r="D77" s="3"/>
      <c r="E77" s="2"/>
      <c r="F77" s="49" t="s">
        <v>83</v>
      </c>
    </row>
    <row r="78" spans="1:6" ht="144.75" customHeight="1" x14ac:dyDescent="0.25">
      <c r="A78" s="10">
        <v>73</v>
      </c>
      <c r="B78" s="1">
        <v>5.76</v>
      </c>
      <c r="C78" s="1" t="s">
        <v>5</v>
      </c>
      <c r="D78" s="3"/>
      <c r="E78" s="2"/>
      <c r="F78" s="49" t="s">
        <v>85</v>
      </c>
    </row>
    <row r="79" spans="1:6" ht="252.75" customHeight="1" x14ac:dyDescent="0.25">
      <c r="A79" s="10">
        <v>74</v>
      </c>
      <c r="B79" s="1">
        <v>2</v>
      </c>
      <c r="C79" s="1" t="s">
        <v>1</v>
      </c>
      <c r="D79" s="3"/>
      <c r="E79" s="2"/>
      <c r="F79" s="49" t="s">
        <v>84</v>
      </c>
    </row>
    <row r="80" spans="1:6" ht="252.75" customHeight="1" x14ac:dyDescent="0.25">
      <c r="A80" s="10">
        <v>75</v>
      </c>
      <c r="B80" s="1">
        <v>12</v>
      </c>
      <c r="C80" s="1" t="s">
        <v>1</v>
      </c>
      <c r="D80" s="3"/>
      <c r="E80" s="2"/>
      <c r="F80" s="49" t="s">
        <v>87</v>
      </c>
    </row>
    <row r="81" spans="1:6" ht="99.75" x14ac:dyDescent="0.25">
      <c r="A81" s="10">
        <v>76</v>
      </c>
      <c r="B81" s="1">
        <f>2+12</f>
        <v>14</v>
      </c>
      <c r="C81" s="1" t="s">
        <v>1</v>
      </c>
      <c r="D81" s="3"/>
      <c r="E81" s="2"/>
      <c r="F81" s="49" t="s">
        <v>86</v>
      </c>
    </row>
    <row r="82" spans="1:6" ht="85.5" x14ac:dyDescent="0.25">
      <c r="A82" s="10">
        <v>77</v>
      </c>
      <c r="B82" s="1">
        <v>24</v>
      </c>
      <c r="C82" s="1" t="s">
        <v>1</v>
      </c>
      <c r="D82" s="3"/>
      <c r="E82" s="2"/>
      <c r="F82" s="49" t="s">
        <v>88</v>
      </c>
    </row>
    <row r="83" spans="1:6" ht="57" x14ac:dyDescent="0.25">
      <c r="A83" s="10">
        <v>78</v>
      </c>
      <c r="B83" s="1">
        <v>12</v>
      </c>
      <c r="C83" s="1" t="s">
        <v>1</v>
      </c>
      <c r="D83" s="3"/>
      <c r="E83" s="2"/>
      <c r="F83" s="49" t="s">
        <v>90</v>
      </c>
    </row>
    <row r="84" spans="1:6" ht="142.5" x14ac:dyDescent="0.25">
      <c r="A84" s="10">
        <v>79</v>
      </c>
      <c r="B84" s="1">
        <v>15.3</v>
      </c>
      <c r="C84" s="1" t="s">
        <v>5</v>
      </c>
      <c r="D84" s="3"/>
      <c r="E84" s="2"/>
      <c r="F84" s="49" t="s">
        <v>89</v>
      </c>
    </row>
    <row r="85" spans="1:6" ht="73.5" customHeight="1" x14ac:dyDescent="0.25">
      <c r="A85" s="54">
        <v>80</v>
      </c>
      <c r="B85" s="50">
        <v>32</v>
      </c>
      <c r="C85" s="51" t="s">
        <v>6</v>
      </c>
      <c r="D85" s="51"/>
      <c r="E85" s="51"/>
      <c r="F85" s="52" t="s">
        <v>91</v>
      </c>
    </row>
    <row r="86" spans="1:6" ht="66" x14ac:dyDescent="0.25">
      <c r="A86" s="54">
        <v>81</v>
      </c>
      <c r="B86" s="50">
        <v>28</v>
      </c>
      <c r="C86" s="51" t="s">
        <v>6</v>
      </c>
      <c r="D86" s="51"/>
      <c r="E86" s="51"/>
      <c r="F86" s="52" t="s">
        <v>92</v>
      </c>
    </row>
    <row r="87" spans="1:6" ht="66.75" customHeight="1" x14ac:dyDescent="0.25">
      <c r="A87" s="54">
        <v>82</v>
      </c>
      <c r="B87" s="50">
        <v>16</v>
      </c>
      <c r="C87" s="51" t="s">
        <v>6</v>
      </c>
      <c r="D87" s="51"/>
      <c r="E87" s="51"/>
      <c r="F87" s="52" t="s">
        <v>93</v>
      </c>
    </row>
    <row r="88" spans="1:6" ht="409.5" x14ac:dyDescent="0.25">
      <c r="A88" s="54">
        <v>83</v>
      </c>
      <c r="B88" s="50">
        <v>644</v>
      </c>
      <c r="C88" s="51" t="s">
        <v>6</v>
      </c>
      <c r="D88" s="51"/>
      <c r="E88" s="51"/>
      <c r="F88" s="53" t="s">
        <v>97</v>
      </c>
    </row>
    <row r="89" spans="1:6" ht="409.5" x14ac:dyDescent="0.25">
      <c r="A89" s="54">
        <v>84</v>
      </c>
      <c r="B89" s="50">
        <v>816</v>
      </c>
      <c r="C89" s="51" t="s">
        <v>6</v>
      </c>
      <c r="D89" s="51"/>
      <c r="E89" s="51"/>
      <c r="F89" s="53" t="s">
        <v>98</v>
      </c>
    </row>
    <row r="90" spans="1:6" s="56" customFormat="1" ht="375" customHeight="1" x14ac:dyDescent="0.25">
      <c r="A90" s="5">
        <v>85</v>
      </c>
      <c r="B90" s="55">
        <f>920+816</f>
        <v>1736</v>
      </c>
      <c r="C90" s="2" t="s">
        <v>6</v>
      </c>
      <c r="D90" s="3"/>
      <c r="E90" s="2"/>
      <c r="F90" s="45" t="s">
        <v>99</v>
      </c>
    </row>
    <row r="91" spans="1:6" ht="33.75" customHeight="1" x14ac:dyDescent="0.25">
      <c r="A91" s="72" t="s">
        <v>9</v>
      </c>
      <c r="B91" s="72"/>
      <c r="C91" s="72"/>
      <c r="D91" s="72"/>
      <c r="E91" s="15"/>
      <c r="F91" s="31"/>
    </row>
    <row r="92" spans="1:6" ht="33.75" customHeight="1" x14ac:dyDescent="0.25">
      <c r="A92" s="72" t="s">
        <v>95</v>
      </c>
      <c r="B92" s="72"/>
      <c r="C92" s="72"/>
      <c r="D92" s="72"/>
      <c r="E92" s="15"/>
      <c r="F92" s="31"/>
    </row>
    <row r="93" spans="1:6" ht="33.75" customHeight="1" x14ac:dyDescent="0.25">
      <c r="A93" s="72" t="s">
        <v>96</v>
      </c>
      <c r="B93" s="72"/>
      <c r="C93" s="72"/>
      <c r="D93" s="72"/>
      <c r="E93" s="15"/>
      <c r="F93" s="31"/>
    </row>
    <row r="94" spans="1:6" x14ac:dyDescent="0.25">
      <c r="B94" s="41"/>
      <c r="C94" s="38"/>
      <c r="D94" s="38"/>
      <c r="E94" s="6"/>
    </row>
    <row r="95" spans="1:6" x14ac:dyDescent="0.25">
      <c r="B95" s="41"/>
      <c r="C95" s="38"/>
      <c r="D95" s="38"/>
      <c r="E95" s="6"/>
    </row>
    <row r="96" spans="1:6" x14ac:dyDescent="0.25">
      <c r="B96" s="41"/>
      <c r="C96" s="38"/>
      <c r="D96" s="38"/>
      <c r="E96" s="6"/>
    </row>
    <row r="97" spans="2:6" x14ac:dyDescent="0.25">
      <c r="B97" s="41"/>
      <c r="C97" s="38"/>
      <c r="D97" s="38"/>
      <c r="E97" s="6"/>
    </row>
    <row r="98" spans="2:6" x14ac:dyDescent="0.25">
      <c r="B98" s="41"/>
      <c r="C98" s="38"/>
      <c r="D98" s="38"/>
      <c r="E98" s="6"/>
    </row>
    <row r="99" spans="2:6" x14ac:dyDescent="0.25">
      <c r="B99" s="41"/>
      <c r="C99" s="38"/>
      <c r="D99" s="38"/>
      <c r="E99" s="6"/>
    </row>
    <row r="100" spans="2:6" x14ac:dyDescent="0.25">
      <c r="B100" s="41"/>
      <c r="C100" s="38"/>
      <c r="D100" s="38"/>
      <c r="E100" s="6"/>
    </row>
    <row r="101" spans="2:6" x14ac:dyDescent="0.25">
      <c r="B101" s="41"/>
      <c r="C101" s="38"/>
      <c r="D101" s="38"/>
      <c r="E101" s="6"/>
    </row>
    <row r="102" spans="2:6" x14ac:dyDescent="0.25">
      <c r="B102" s="41"/>
      <c r="C102" s="38"/>
      <c r="D102" s="38"/>
      <c r="E102" s="6"/>
    </row>
    <row r="103" spans="2:6" x14ac:dyDescent="0.25">
      <c r="B103" s="41"/>
      <c r="C103" s="38"/>
      <c r="D103" s="38"/>
      <c r="E103" s="6"/>
      <c r="F103" s="32"/>
    </row>
    <row r="104" spans="2:6" x14ac:dyDescent="0.25">
      <c r="B104" s="41"/>
      <c r="C104" s="38"/>
      <c r="D104" s="38"/>
      <c r="E104" s="6"/>
      <c r="F104" s="43"/>
    </row>
    <row r="105" spans="2:6" x14ac:dyDescent="0.25">
      <c r="B105" s="41"/>
      <c r="C105" s="38"/>
      <c r="D105" s="38"/>
      <c r="E105" s="6"/>
    </row>
    <row r="106" spans="2:6" x14ac:dyDescent="0.25">
      <c r="B106" s="41"/>
      <c r="C106" s="38"/>
      <c r="D106" s="38"/>
      <c r="E106" s="6"/>
    </row>
    <row r="107" spans="2:6" x14ac:dyDescent="0.25">
      <c r="B107" s="41"/>
      <c r="C107" s="38"/>
      <c r="D107" s="38"/>
      <c r="E107" s="6"/>
    </row>
    <row r="108" spans="2:6" x14ac:dyDescent="0.25">
      <c r="B108" s="41"/>
      <c r="C108" s="38"/>
      <c r="D108" s="38"/>
      <c r="E108" s="6"/>
    </row>
    <row r="109" spans="2:6" x14ac:dyDescent="0.25">
      <c r="B109" s="41"/>
      <c r="C109" s="38"/>
      <c r="D109" s="38"/>
      <c r="E109" s="6"/>
    </row>
    <row r="110" spans="2:6" x14ac:dyDescent="0.25">
      <c r="B110" s="41"/>
      <c r="C110" s="38"/>
      <c r="D110" s="38"/>
      <c r="E110" s="6"/>
    </row>
    <row r="111" spans="2:6" x14ac:dyDescent="0.25">
      <c r="B111" s="41"/>
      <c r="C111" s="38"/>
      <c r="D111" s="38"/>
      <c r="E111" s="6"/>
    </row>
    <row r="112" spans="2:6" x14ac:dyDescent="0.25">
      <c r="B112" s="41"/>
      <c r="C112" s="38"/>
      <c r="D112" s="38"/>
      <c r="E112" s="6"/>
    </row>
    <row r="113" spans="2:5" x14ac:dyDescent="0.25">
      <c r="B113" s="41"/>
      <c r="C113" s="38"/>
      <c r="D113" s="38"/>
      <c r="E113" s="6"/>
    </row>
    <row r="114" spans="2:5" x14ac:dyDescent="0.25">
      <c r="B114" s="41"/>
      <c r="C114" s="38"/>
      <c r="D114" s="38"/>
      <c r="E114" s="6"/>
    </row>
    <row r="115" spans="2:5" x14ac:dyDescent="0.25">
      <c r="B115" s="41"/>
      <c r="C115" s="38"/>
      <c r="D115" s="38"/>
      <c r="E115" s="6"/>
    </row>
    <row r="116" spans="2:5" x14ac:dyDescent="0.25">
      <c r="B116" s="41"/>
      <c r="C116" s="38"/>
      <c r="D116" s="38"/>
      <c r="E116" s="6"/>
    </row>
    <row r="117" spans="2:5" x14ac:dyDescent="0.25">
      <c r="B117" s="41"/>
      <c r="C117" s="38"/>
      <c r="D117" s="38"/>
      <c r="E117" s="6"/>
    </row>
    <row r="118" spans="2:5" x14ac:dyDescent="0.25">
      <c r="B118" s="41"/>
      <c r="C118" s="38"/>
      <c r="D118" s="38"/>
      <c r="E118" s="6"/>
    </row>
    <row r="119" spans="2:5" x14ac:dyDescent="0.25">
      <c r="B119" s="41"/>
      <c r="C119" s="38"/>
      <c r="D119" s="38"/>
      <c r="E119" s="6"/>
    </row>
    <row r="120" spans="2:5" x14ac:dyDescent="0.25">
      <c r="B120" s="41"/>
      <c r="C120" s="38"/>
      <c r="D120" s="38"/>
      <c r="E120" s="6"/>
    </row>
    <row r="121" spans="2:5" x14ac:dyDescent="0.25">
      <c r="B121" s="41"/>
      <c r="C121" s="38"/>
      <c r="D121" s="38"/>
      <c r="E121" s="6"/>
    </row>
    <row r="122" spans="2:5" x14ac:dyDescent="0.25">
      <c r="B122" s="41"/>
      <c r="C122" s="38"/>
      <c r="D122" s="38"/>
      <c r="E122" s="6"/>
    </row>
    <row r="123" spans="2:5" x14ac:dyDescent="0.25">
      <c r="B123" s="41"/>
      <c r="C123" s="38"/>
      <c r="D123" s="38"/>
      <c r="E123" s="6"/>
    </row>
    <row r="124" spans="2:5" x14ac:dyDescent="0.25">
      <c r="B124" s="41"/>
      <c r="C124" s="38"/>
      <c r="D124" s="38"/>
      <c r="E124" s="6"/>
    </row>
    <row r="125" spans="2:5" x14ac:dyDescent="0.25">
      <c r="B125" s="41"/>
      <c r="C125" s="38"/>
      <c r="D125" s="38"/>
      <c r="E125" s="6"/>
    </row>
    <row r="126" spans="2:5" x14ac:dyDescent="0.25">
      <c r="B126" s="41"/>
      <c r="C126" s="38"/>
      <c r="D126" s="38"/>
      <c r="E126" s="6"/>
    </row>
    <row r="127" spans="2:5" x14ac:dyDescent="0.25">
      <c r="B127" s="41"/>
      <c r="C127" s="38"/>
      <c r="D127" s="38"/>
      <c r="E127" s="6"/>
    </row>
    <row r="128" spans="2:5" x14ac:dyDescent="0.25">
      <c r="B128" s="41"/>
      <c r="C128" s="38"/>
      <c r="D128" s="38"/>
      <c r="E128" s="6"/>
    </row>
    <row r="129" spans="2:5" x14ac:dyDescent="0.25">
      <c r="B129" s="41"/>
      <c r="C129" s="38"/>
      <c r="D129" s="38"/>
      <c r="E129" s="6"/>
    </row>
    <row r="130" spans="2:5" x14ac:dyDescent="0.25">
      <c r="B130" s="41"/>
      <c r="C130" s="38"/>
      <c r="D130" s="38"/>
      <c r="E130" s="6"/>
    </row>
    <row r="131" spans="2:5" x14ac:dyDescent="0.25">
      <c r="B131" s="41"/>
      <c r="C131" s="38"/>
      <c r="D131" s="38"/>
      <c r="E131" s="6"/>
    </row>
    <row r="132" spans="2:5" x14ac:dyDescent="0.25">
      <c r="B132" s="41"/>
      <c r="C132" s="38"/>
      <c r="D132" s="38"/>
      <c r="E132" s="6"/>
    </row>
    <row r="133" spans="2:5" x14ac:dyDescent="0.25">
      <c r="B133" s="41"/>
      <c r="C133" s="38"/>
      <c r="D133" s="38"/>
      <c r="E133" s="6"/>
    </row>
    <row r="134" spans="2:5" x14ac:dyDescent="0.25">
      <c r="B134" s="41"/>
      <c r="C134" s="38"/>
      <c r="D134" s="38"/>
      <c r="E134" s="6"/>
    </row>
    <row r="135" spans="2:5" x14ac:dyDescent="0.25">
      <c r="B135" s="41"/>
      <c r="C135" s="38"/>
      <c r="D135" s="38"/>
      <c r="E135" s="6"/>
    </row>
    <row r="136" spans="2:5" x14ac:dyDescent="0.25">
      <c r="B136" s="41"/>
      <c r="C136" s="38"/>
      <c r="D136" s="38"/>
      <c r="E136" s="6"/>
    </row>
    <row r="137" spans="2:5" x14ac:dyDescent="0.25">
      <c r="B137" s="41"/>
      <c r="C137" s="38"/>
      <c r="D137" s="38"/>
      <c r="E137" s="6"/>
    </row>
    <row r="138" spans="2:5" x14ac:dyDescent="0.25">
      <c r="B138" s="41"/>
      <c r="C138" s="38"/>
      <c r="D138" s="38"/>
      <c r="E138" s="6"/>
    </row>
    <row r="139" spans="2:5" x14ac:dyDescent="0.25">
      <c r="B139" s="41"/>
      <c r="C139" s="38"/>
      <c r="D139" s="38"/>
      <c r="E139" s="6"/>
    </row>
    <row r="140" spans="2:5" x14ac:dyDescent="0.25">
      <c r="B140" s="41"/>
      <c r="C140" s="38"/>
      <c r="D140" s="38"/>
      <c r="E140" s="6"/>
    </row>
    <row r="141" spans="2:5" x14ac:dyDescent="0.25">
      <c r="B141" s="41"/>
      <c r="C141" s="38"/>
      <c r="D141" s="38"/>
      <c r="E141" s="6"/>
    </row>
    <row r="142" spans="2:5" x14ac:dyDescent="0.25">
      <c r="B142" s="41"/>
      <c r="C142" s="38"/>
      <c r="D142" s="38"/>
      <c r="E142" s="6"/>
    </row>
    <row r="143" spans="2:5" x14ac:dyDescent="0.25">
      <c r="B143" s="41"/>
      <c r="C143" s="38"/>
      <c r="D143" s="38"/>
      <c r="E143" s="6"/>
    </row>
    <row r="144" spans="2:5" x14ac:dyDescent="0.25">
      <c r="B144" s="41"/>
      <c r="C144" s="38"/>
      <c r="D144" s="38"/>
      <c r="E144" s="6"/>
    </row>
    <row r="145" spans="2:5" x14ac:dyDescent="0.25">
      <c r="B145" s="41"/>
      <c r="C145" s="38"/>
      <c r="D145" s="38"/>
      <c r="E145" s="6"/>
    </row>
    <row r="146" spans="2:5" x14ac:dyDescent="0.25">
      <c r="B146" s="41"/>
      <c r="C146" s="38"/>
      <c r="D146" s="38"/>
      <c r="E146" s="6"/>
    </row>
    <row r="147" spans="2:5" x14ac:dyDescent="0.25">
      <c r="B147" s="41"/>
      <c r="C147" s="38"/>
      <c r="D147" s="38"/>
      <c r="E147" s="6"/>
    </row>
    <row r="148" spans="2:5" x14ac:dyDescent="0.25">
      <c r="B148" s="41"/>
      <c r="C148" s="38"/>
      <c r="D148" s="38"/>
      <c r="E148" s="6"/>
    </row>
    <row r="149" spans="2:5" x14ac:dyDescent="0.25">
      <c r="B149" s="41"/>
      <c r="C149" s="38"/>
      <c r="D149" s="38"/>
      <c r="E149" s="6"/>
    </row>
    <row r="150" spans="2:5" x14ac:dyDescent="0.25">
      <c r="B150" s="41"/>
      <c r="C150" s="38"/>
      <c r="D150" s="38"/>
      <c r="E150" s="6"/>
    </row>
    <row r="151" spans="2:5" x14ac:dyDescent="0.25">
      <c r="B151" s="41"/>
      <c r="C151" s="38"/>
      <c r="D151" s="38"/>
      <c r="E151" s="6"/>
    </row>
    <row r="152" spans="2:5" x14ac:dyDescent="0.25">
      <c r="B152" s="41"/>
      <c r="C152" s="38"/>
      <c r="D152" s="38"/>
      <c r="E152" s="6"/>
    </row>
    <row r="153" spans="2:5" x14ac:dyDescent="0.25">
      <c r="B153" s="41"/>
      <c r="C153" s="38"/>
      <c r="D153" s="38"/>
      <c r="E153" s="6"/>
    </row>
    <row r="154" spans="2:5" x14ac:dyDescent="0.25">
      <c r="B154" s="41"/>
      <c r="C154" s="38"/>
      <c r="D154" s="38"/>
      <c r="E154" s="6"/>
    </row>
    <row r="155" spans="2:5" x14ac:dyDescent="0.25">
      <c r="B155" s="41"/>
      <c r="C155" s="38"/>
      <c r="D155" s="38"/>
      <c r="E155" s="6"/>
    </row>
    <row r="156" spans="2:5" x14ac:dyDescent="0.25">
      <c r="B156" s="41"/>
      <c r="C156" s="38"/>
      <c r="D156" s="38"/>
      <c r="E156" s="6"/>
    </row>
    <row r="157" spans="2:5" x14ac:dyDescent="0.25">
      <c r="B157" s="41"/>
      <c r="C157" s="38"/>
      <c r="D157" s="38"/>
      <c r="E157" s="6"/>
    </row>
    <row r="158" spans="2:5" x14ac:dyDescent="0.25">
      <c r="B158" s="41"/>
      <c r="C158" s="38"/>
      <c r="D158" s="38"/>
      <c r="E158" s="6"/>
    </row>
    <row r="159" spans="2:5" x14ac:dyDescent="0.25">
      <c r="B159" s="41"/>
      <c r="C159" s="38"/>
      <c r="D159" s="38"/>
      <c r="E159" s="6"/>
    </row>
    <row r="160" spans="2:5" x14ac:dyDescent="0.25">
      <c r="B160" s="41"/>
      <c r="C160" s="38"/>
      <c r="D160" s="38"/>
      <c r="E160" s="6"/>
    </row>
    <row r="161" spans="2:5" x14ac:dyDescent="0.25">
      <c r="B161" s="41"/>
      <c r="C161" s="38"/>
      <c r="D161" s="38"/>
      <c r="E161" s="6"/>
    </row>
    <row r="162" spans="2:5" x14ac:dyDescent="0.25">
      <c r="B162" s="41"/>
      <c r="C162" s="38"/>
      <c r="D162" s="38"/>
      <c r="E162" s="6"/>
    </row>
    <row r="163" spans="2:5" x14ac:dyDescent="0.25">
      <c r="B163" s="41"/>
      <c r="C163" s="38"/>
      <c r="D163" s="38"/>
      <c r="E163" s="6"/>
    </row>
    <row r="164" spans="2:5" x14ac:dyDescent="0.25">
      <c r="B164" s="41"/>
      <c r="C164" s="38"/>
      <c r="D164" s="38"/>
      <c r="E164" s="6"/>
    </row>
    <row r="165" spans="2:5" x14ac:dyDescent="0.25">
      <c r="B165" s="41"/>
      <c r="C165" s="38"/>
      <c r="D165" s="38"/>
      <c r="E165" s="6"/>
    </row>
    <row r="166" spans="2:5" x14ac:dyDescent="0.25">
      <c r="B166" s="41"/>
      <c r="C166" s="38"/>
      <c r="D166" s="38"/>
      <c r="E166" s="6"/>
    </row>
    <row r="167" spans="2:5" x14ac:dyDescent="0.25">
      <c r="B167" s="41"/>
      <c r="C167" s="38"/>
      <c r="D167" s="38"/>
      <c r="E167" s="6"/>
    </row>
    <row r="168" spans="2:5" x14ac:dyDescent="0.25">
      <c r="B168" s="41"/>
      <c r="C168" s="38"/>
      <c r="D168" s="38"/>
      <c r="E168" s="6"/>
    </row>
    <row r="169" spans="2:5" x14ac:dyDescent="0.25">
      <c r="B169" s="41"/>
      <c r="C169" s="38"/>
      <c r="D169" s="38"/>
      <c r="E169" s="6"/>
    </row>
    <row r="170" spans="2:5" x14ac:dyDescent="0.25">
      <c r="B170" s="41"/>
      <c r="C170" s="38"/>
      <c r="D170" s="38"/>
      <c r="E170" s="6"/>
    </row>
    <row r="171" spans="2:5" x14ac:dyDescent="0.25">
      <c r="B171" s="41"/>
      <c r="C171" s="38"/>
      <c r="D171" s="38"/>
      <c r="E171" s="6"/>
    </row>
    <row r="172" spans="2:5" x14ac:dyDescent="0.25">
      <c r="B172" s="41"/>
      <c r="C172" s="38"/>
      <c r="D172" s="38"/>
      <c r="E172" s="6"/>
    </row>
    <row r="173" spans="2:5" x14ac:dyDescent="0.25">
      <c r="B173" s="41"/>
      <c r="C173" s="38"/>
      <c r="D173" s="38"/>
      <c r="E173" s="6"/>
    </row>
    <row r="174" spans="2:5" x14ac:dyDescent="0.25">
      <c r="B174" s="41"/>
      <c r="C174" s="38"/>
      <c r="D174" s="38"/>
      <c r="E174" s="6"/>
    </row>
    <row r="175" spans="2:5" x14ac:dyDescent="0.25">
      <c r="B175" s="41"/>
      <c r="C175" s="38"/>
      <c r="D175" s="38"/>
      <c r="E175" s="6"/>
    </row>
    <row r="176" spans="2:5" x14ac:dyDescent="0.25">
      <c r="B176" s="41"/>
      <c r="C176" s="38"/>
      <c r="D176" s="38"/>
      <c r="E176" s="6"/>
    </row>
    <row r="177" spans="2:5" x14ac:dyDescent="0.25">
      <c r="B177" s="41"/>
      <c r="C177" s="38"/>
      <c r="D177" s="38"/>
      <c r="E177" s="6"/>
    </row>
    <row r="178" spans="2:5" x14ac:dyDescent="0.25">
      <c r="B178" s="41"/>
      <c r="C178" s="38"/>
      <c r="D178" s="38"/>
      <c r="E178" s="6"/>
    </row>
    <row r="179" spans="2:5" x14ac:dyDescent="0.25">
      <c r="B179" s="41"/>
      <c r="C179" s="38"/>
      <c r="D179" s="38"/>
      <c r="E179" s="6"/>
    </row>
    <row r="180" spans="2:5" x14ac:dyDescent="0.25">
      <c r="B180" s="41"/>
      <c r="C180" s="38"/>
      <c r="D180" s="38"/>
      <c r="E180" s="6"/>
    </row>
    <row r="181" spans="2:5" x14ac:dyDescent="0.25">
      <c r="B181" s="41"/>
      <c r="C181" s="38"/>
      <c r="D181" s="38"/>
      <c r="E181" s="6"/>
    </row>
    <row r="182" spans="2:5" x14ac:dyDescent="0.25">
      <c r="B182" s="41"/>
      <c r="C182" s="38"/>
      <c r="D182" s="38"/>
      <c r="E182" s="6"/>
    </row>
    <row r="183" spans="2:5" x14ac:dyDescent="0.25">
      <c r="B183" s="41"/>
      <c r="C183" s="38"/>
      <c r="D183" s="38"/>
      <c r="E183" s="6"/>
    </row>
    <row r="184" spans="2:5" x14ac:dyDescent="0.25">
      <c r="B184" s="41"/>
      <c r="C184" s="38"/>
      <c r="D184" s="38"/>
      <c r="E184" s="6"/>
    </row>
    <row r="185" spans="2:5" x14ac:dyDescent="0.25">
      <c r="B185" s="41"/>
      <c r="C185" s="38"/>
      <c r="D185" s="38"/>
      <c r="E185" s="6"/>
    </row>
    <row r="186" spans="2:5" x14ac:dyDescent="0.25">
      <c r="B186" s="41"/>
      <c r="C186" s="38"/>
      <c r="D186" s="38"/>
      <c r="E186" s="6"/>
    </row>
    <row r="187" spans="2:5" x14ac:dyDescent="0.25">
      <c r="B187" s="41"/>
      <c r="C187" s="38"/>
      <c r="D187" s="38"/>
      <c r="E187" s="6"/>
    </row>
    <row r="188" spans="2:5" x14ac:dyDescent="0.25">
      <c r="B188" s="41"/>
      <c r="C188" s="38"/>
      <c r="D188" s="38"/>
      <c r="E188" s="6"/>
    </row>
    <row r="189" spans="2:5" x14ac:dyDescent="0.25">
      <c r="B189" s="41"/>
      <c r="C189" s="38"/>
      <c r="D189" s="38"/>
      <c r="E189" s="6"/>
    </row>
    <row r="190" spans="2:5" x14ac:dyDescent="0.25">
      <c r="B190" s="41"/>
      <c r="C190" s="38"/>
      <c r="D190" s="38"/>
      <c r="E190" s="6"/>
    </row>
    <row r="191" spans="2:5" x14ac:dyDescent="0.25">
      <c r="B191" s="41"/>
      <c r="C191" s="38"/>
      <c r="D191" s="38"/>
      <c r="E191" s="6"/>
    </row>
    <row r="192" spans="2:5" x14ac:dyDescent="0.25">
      <c r="B192" s="41"/>
      <c r="C192" s="38"/>
      <c r="D192" s="38"/>
      <c r="E192" s="6"/>
    </row>
    <row r="193" spans="2:5" x14ac:dyDescent="0.25">
      <c r="B193" s="41"/>
      <c r="C193" s="38"/>
      <c r="D193" s="38"/>
      <c r="E193" s="6"/>
    </row>
    <row r="194" spans="2:5" x14ac:dyDescent="0.25">
      <c r="B194" s="41"/>
      <c r="C194" s="38"/>
      <c r="D194" s="38"/>
      <c r="E194" s="6"/>
    </row>
    <row r="195" spans="2:5" x14ac:dyDescent="0.25">
      <c r="B195" s="41"/>
      <c r="C195" s="38"/>
      <c r="D195" s="38"/>
      <c r="E195" s="6"/>
    </row>
    <row r="196" spans="2:5" x14ac:dyDescent="0.25">
      <c r="B196" s="41"/>
      <c r="C196" s="38"/>
      <c r="D196" s="38"/>
      <c r="E196" s="6"/>
    </row>
    <row r="197" spans="2:5" x14ac:dyDescent="0.25">
      <c r="B197" s="41"/>
      <c r="C197" s="38"/>
      <c r="D197" s="38"/>
      <c r="E197" s="6"/>
    </row>
    <row r="198" spans="2:5" x14ac:dyDescent="0.25">
      <c r="B198" s="41"/>
      <c r="C198" s="38"/>
      <c r="D198" s="38"/>
      <c r="E198" s="6"/>
    </row>
    <row r="199" spans="2:5" x14ac:dyDescent="0.25">
      <c r="B199" s="41"/>
      <c r="C199" s="38"/>
      <c r="D199" s="38"/>
      <c r="E199" s="6"/>
    </row>
    <row r="200" spans="2:5" x14ac:dyDescent="0.25">
      <c r="B200" s="41"/>
      <c r="C200" s="38"/>
      <c r="D200" s="38"/>
      <c r="E200" s="6"/>
    </row>
    <row r="201" spans="2:5" x14ac:dyDescent="0.25">
      <c r="B201" s="41"/>
      <c r="C201" s="38"/>
      <c r="D201" s="38"/>
      <c r="E201" s="6"/>
    </row>
    <row r="202" spans="2:5" x14ac:dyDescent="0.25">
      <c r="B202" s="41"/>
      <c r="C202" s="38"/>
      <c r="D202" s="38"/>
      <c r="E202" s="6"/>
    </row>
    <row r="203" spans="2:5" x14ac:dyDescent="0.25">
      <c r="B203" s="41"/>
      <c r="C203" s="38"/>
      <c r="D203" s="38"/>
      <c r="E203" s="6"/>
    </row>
    <row r="204" spans="2:5" x14ac:dyDescent="0.25">
      <c r="B204" s="41"/>
      <c r="C204" s="38"/>
      <c r="D204" s="38"/>
      <c r="E204" s="6"/>
    </row>
    <row r="205" spans="2:5" x14ac:dyDescent="0.25">
      <c r="B205" s="41"/>
      <c r="C205" s="38"/>
      <c r="D205" s="38"/>
      <c r="E205" s="6"/>
    </row>
    <row r="206" spans="2:5" x14ac:dyDescent="0.25">
      <c r="B206" s="41"/>
      <c r="C206" s="38"/>
      <c r="D206" s="38"/>
      <c r="E206" s="6"/>
    </row>
    <row r="207" spans="2:5" x14ac:dyDescent="0.25">
      <c r="B207" s="41"/>
      <c r="C207" s="38"/>
      <c r="D207" s="38"/>
      <c r="E207" s="6"/>
    </row>
    <row r="208" spans="2:5" x14ac:dyDescent="0.25">
      <c r="B208" s="41"/>
      <c r="C208" s="38"/>
      <c r="D208" s="38"/>
      <c r="E208" s="6"/>
    </row>
    <row r="209" spans="2:5" x14ac:dyDescent="0.25">
      <c r="B209" s="41"/>
      <c r="C209" s="38"/>
      <c r="D209" s="38"/>
      <c r="E209" s="6"/>
    </row>
    <row r="210" spans="2:5" x14ac:dyDescent="0.25">
      <c r="B210" s="41"/>
      <c r="C210" s="38"/>
      <c r="D210" s="38"/>
      <c r="E210" s="6"/>
    </row>
    <row r="211" spans="2:5" x14ac:dyDescent="0.25">
      <c r="B211" s="41"/>
      <c r="C211" s="38"/>
      <c r="D211" s="38"/>
      <c r="E211" s="6"/>
    </row>
    <row r="212" spans="2:5" x14ac:dyDescent="0.25">
      <c r="B212" s="41"/>
      <c r="C212" s="38"/>
      <c r="D212" s="38"/>
      <c r="E212" s="6"/>
    </row>
    <row r="213" spans="2:5" x14ac:dyDescent="0.25">
      <c r="B213" s="41"/>
      <c r="C213" s="38"/>
      <c r="D213" s="38"/>
      <c r="E213" s="6"/>
    </row>
    <row r="214" spans="2:5" x14ac:dyDescent="0.25">
      <c r="B214" s="41"/>
      <c r="C214" s="38"/>
      <c r="D214" s="38"/>
      <c r="E214" s="6"/>
    </row>
    <row r="215" spans="2:5" x14ac:dyDescent="0.25">
      <c r="B215" s="41"/>
      <c r="C215" s="38"/>
      <c r="D215" s="38"/>
      <c r="E215" s="6"/>
    </row>
    <row r="216" spans="2:5" x14ac:dyDescent="0.25">
      <c r="B216" s="41"/>
      <c r="C216" s="38"/>
      <c r="D216" s="38"/>
      <c r="E216" s="6"/>
    </row>
    <row r="217" spans="2:5" x14ac:dyDescent="0.25">
      <c r="B217" s="41"/>
      <c r="C217" s="38"/>
      <c r="D217" s="38"/>
      <c r="E217" s="6"/>
    </row>
    <row r="218" spans="2:5" x14ac:dyDescent="0.25">
      <c r="B218" s="41"/>
      <c r="C218" s="38"/>
      <c r="D218" s="38"/>
      <c r="E218" s="6"/>
    </row>
    <row r="219" spans="2:5" x14ac:dyDescent="0.25">
      <c r="B219" s="41"/>
      <c r="C219" s="38"/>
      <c r="D219" s="38"/>
      <c r="E219" s="6"/>
    </row>
    <row r="220" spans="2:5" x14ac:dyDescent="0.25">
      <c r="B220" s="41"/>
      <c r="C220" s="38"/>
      <c r="D220" s="38"/>
      <c r="E220" s="6"/>
    </row>
    <row r="221" spans="2:5" x14ac:dyDescent="0.25">
      <c r="B221" s="41"/>
      <c r="C221" s="38"/>
      <c r="D221" s="38"/>
      <c r="E221" s="6"/>
    </row>
    <row r="222" spans="2:5" x14ac:dyDescent="0.25">
      <c r="B222" s="41"/>
      <c r="C222" s="38"/>
      <c r="D222" s="38"/>
      <c r="E222" s="6"/>
    </row>
    <row r="223" spans="2:5" x14ac:dyDescent="0.25">
      <c r="B223" s="41"/>
      <c r="C223" s="38"/>
      <c r="D223" s="38"/>
      <c r="E223" s="6"/>
    </row>
    <row r="224" spans="2:5" x14ac:dyDescent="0.25">
      <c r="B224" s="41"/>
      <c r="C224" s="38"/>
      <c r="D224" s="38"/>
      <c r="E224" s="6"/>
    </row>
    <row r="225" spans="2:5" x14ac:dyDescent="0.25">
      <c r="B225" s="41"/>
      <c r="C225" s="38"/>
      <c r="D225" s="38"/>
      <c r="E225" s="6"/>
    </row>
    <row r="226" spans="2:5" x14ac:dyDescent="0.25">
      <c r="B226" s="41"/>
      <c r="C226" s="38"/>
      <c r="D226" s="38"/>
      <c r="E226" s="6"/>
    </row>
    <row r="227" spans="2:5" x14ac:dyDescent="0.25">
      <c r="B227" s="41"/>
      <c r="C227" s="38"/>
      <c r="D227" s="38"/>
      <c r="E227" s="6"/>
    </row>
    <row r="228" spans="2:5" x14ac:dyDescent="0.25">
      <c r="B228" s="41"/>
      <c r="C228" s="38"/>
      <c r="D228" s="38"/>
      <c r="E228" s="6"/>
    </row>
    <row r="229" spans="2:5" x14ac:dyDescent="0.25">
      <c r="B229" s="41"/>
      <c r="C229" s="38"/>
      <c r="D229" s="38"/>
      <c r="E229" s="6"/>
    </row>
    <row r="230" spans="2:5" x14ac:dyDescent="0.25">
      <c r="B230" s="41"/>
      <c r="C230" s="38"/>
      <c r="D230" s="38"/>
      <c r="E230" s="6"/>
    </row>
    <row r="231" spans="2:5" x14ac:dyDescent="0.25">
      <c r="B231" s="41"/>
      <c r="C231" s="38"/>
      <c r="D231" s="38"/>
      <c r="E231" s="6"/>
    </row>
    <row r="232" spans="2:5" x14ac:dyDescent="0.25">
      <c r="B232" s="41"/>
      <c r="C232" s="38"/>
      <c r="D232" s="38"/>
      <c r="E232" s="6"/>
    </row>
    <row r="233" spans="2:5" x14ac:dyDescent="0.25">
      <c r="B233" s="41"/>
      <c r="C233" s="38"/>
      <c r="D233" s="38"/>
      <c r="E233" s="6"/>
    </row>
    <row r="234" spans="2:5" x14ac:dyDescent="0.25">
      <c r="B234" s="41"/>
      <c r="C234" s="38"/>
      <c r="D234" s="38"/>
      <c r="E234" s="6"/>
    </row>
    <row r="235" spans="2:5" x14ac:dyDescent="0.25">
      <c r="B235" s="41"/>
      <c r="C235" s="38"/>
      <c r="D235" s="38"/>
      <c r="E235" s="6"/>
    </row>
    <row r="236" spans="2:5" x14ac:dyDescent="0.25">
      <c r="B236" s="41"/>
      <c r="C236" s="38"/>
      <c r="D236" s="38"/>
      <c r="E236" s="6"/>
    </row>
    <row r="237" spans="2:5" x14ac:dyDescent="0.25">
      <c r="B237" s="41"/>
      <c r="C237" s="38"/>
      <c r="D237" s="38"/>
      <c r="E237" s="6"/>
    </row>
    <row r="238" spans="2:5" x14ac:dyDescent="0.25">
      <c r="B238" s="41"/>
      <c r="C238" s="38"/>
      <c r="D238" s="38"/>
      <c r="E238" s="6"/>
    </row>
    <row r="239" spans="2:5" x14ac:dyDescent="0.25">
      <c r="B239" s="41"/>
      <c r="C239" s="38"/>
      <c r="D239" s="38"/>
      <c r="E239" s="6"/>
    </row>
    <row r="240" spans="2:5" x14ac:dyDescent="0.25">
      <c r="B240" s="41"/>
      <c r="C240" s="38"/>
      <c r="D240" s="38"/>
      <c r="E240" s="6"/>
    </row>
    <row r="241" spans="2:5" x14ac:dyDescent="0.25">
      <c r="B241" s="41"/>
      <c r="C241" s="38"/>
      <c r="D241" s="38"/>
      <c r="E241" s="6"/>
    </row>
    <row r="242" spans="2:5" x14ac:dyDescent="0.25">
      <c r="B242" s="41"/>
      <c r="C242" s="38"/>
      <c r="D242" s="38"/>
      <c r="E242" s="6"/>
    </row>
    <row r="243" spans="2:5" x14ac:dyDescent="0.25">
      <c r="B243" s="41"/>
      <c r="C243" s="38"/>
      <c r="D243" s="38"/>
      <c r="E243" s="6"/>
    </row>
    <row r="244" spans="2:5" x14ac:dyDescent="0.25">
      <c r="B244" s="41"/>
      <c r="C244" s="38"/>
      <c r="D244" s="38"/>
      <c r="E244" s="6"/>
    </row>
    <row r="245" spans="2:5" x14ac:dyDescent="0.25">
      <c r="B245" s="41"/>
      <c r="C245" s="38"/>
      <c r="D245" s="38"/>
      <c r="E245" s="6"/>
    </row>
    <row r="246" spans="2:5" x14ac:dyDescent="0.25">
      <c r="B246" s="41"/>
      <c r="C246" s="38"/>
      <c r="D246" s="38"/>
      <c r="E246" s="6"/>
    </row>
    <row r="247" spans="2:5" x14ac:dyDescent="0.25">
      <c r="B247" s="41"/>
      <c r="C247" s="38"/>
      <c r="D247" s="38"/>
      <c r="E247" s="6"/>
    </row>
    <row r="248" spans="2:5" x14ac:dyDescent="0.25">
      <c r="B248" s="41"/>
      <c r="C248" s="38"/>
      <c r="D248" s="38"/>
      <c r="E248" s="6"/>
    </row>
    <row r="249" spans="2:5" x14ac:dyDescent="0.25">
      <c r="B249" s="41"/>
      <c r="C249" s="38"/>
      <c r="D249" s="38"/>
      <c r="E249" s="6"/>
    </row>
    <row r="250" spans="2:5" x14ac:dyDescent="0.25">
      <c r="B250" s="41"/>
      <c r="C250" s="38"/>
      <c r="D250" s="38"/>
      <c r="E250" s="6"/>
    </row>
    <row r="251" spans="2:5" x14ac:dyDescent="0.25">
      <c r="B251" s="41"/>
      <c r="C251" s="38"/>
      <c r="D251" s="38"/>
      <c r="E251" s="6"/>
    </row>
    <row r="252" spans="2:5" x14ac:dyDescent="0.25">
      <c r="B252" s="41"/>
      <c r="C252" s="38"/>
      <c r="D252" s="38"/>
      <c r="E252" s="6"/>
    </row>
    <row r="253" spans="2:5" x14ac:dyDescent="0.25">
      <c r="B253" s="41"/>
      <c r="C253" s="38"/>
      <c r="D253" s="38"/>
      <c r="E253" s="6"/>
    </row>
    <row r="254" spans="2:5" x14ac:dyDescent="0.25">
      <c r="B254" s="41"/>
      <c r="C254" s="38"/>
      <c r="D254" s="38"/>
      <c r="E254" s="6"/>
    </row>
    <row r="255" spans="2:5" x14ac:dyDescent="0.25">
      <c r="B255" s="41"/>
      <c r="C255" s="38"/>
      <c r="D255" s="38"/>
      <c r="E255" s="6"/>
    </row>
    <row r="256" spans="2:5" x14ac:dyDescent="0.25">
      <c r="B256" s="41"/>
      <c r="C256" s="38"/>
      <c r="D256" s="38"/>
      <c r="E256" s="6"/>
    </row>
    <row r="257" spans="2:5" x14ac:dyDescent="0.25">
      <c r="B257" s="41"/>
      <c r="C257" s="38"/>
      <c r="D257" s="38"/>
      <c r="E257" s="6"/>
    </row>
    <row r="258" spans="2:5" x14ac:dyDescent="0.25">
      <c r="B258" s="41"/>
      <c r="C258" s="38"/>
      <c r="D258" s="38"/>
      <c r="E258" s="6"/>
    </row>
    <row r="259" spans="2:5" x14ac:dyDescent="0.25">
      <c r="B259" s="41"/>
      <c r="C259" s="38"/>
      <c r="D259" s="38"/>
      <c r="E259" s="6"/>
    </row>
    <row r="260" spans="2:5" x14ac:dyDescent="0.25">
      <c r="B260" s="41"/>
      <c r="C260" s="38"/>
      <c r="D260" s="38"/>
      <c r="E260" s="6"/>
    </row>
    <row r="261" spans="2:5" x14ac:dyDescent="0.25">
      <c r="B261" s="41"/>
      <c r="C261" s="38"/>
      <c r="D261" s="38"/>
      <c r="E261" s="6"/>
    </row>
    <row r="262" spans="2:5" x14ac:dyDescent="0.25">
      <c r="B262" s="41"/>
      <c r="C262" s="38"/>
      <c r="D262" s="38"/>
      <c r="E262" s="6"/>
    </row>
    <row r="263" spans="2:5" x14ac:dyDescent="0.25">
      <c r="B263" s="41"/>
      <c r="C263" s="38"/>
      <c r="D263" s="38"/>
      <c r="E263" s="6"/>
    </row>
    <row r="264" spans="2:5" x14ac:dyDescent="0.25">
      <c r="B264" s="41"/>
      <c r="C264" s="38"/>
      <c r="D264" s="38"/>
      <c r="E264" s="6"/>
    </row>
    <row r="265" spans="2:5" x14ac:dyDescent="0.25">
      <c r="B265" s="41"/>
      <c r="C265" s="38"/>
      <c r="D265" s="38"/>
      <c r="E265" s="6"/>
    </row>
    <row r="266" spans="2:5" x14ac:dyDescent="0.25">
      <c r="B266" s="41"/>
      <c r="C266" s="38"/>
      <c r="D266" s="38"/>
      <c r="E266" s="6"/>
    </row>
    <row r="267" spans="2:5" x14ac:dyDescent="0.25">
      <c r="B267" s="41"/>
      <c r="C267" s="38"/>
      <c r="D267" s="38"/>
      <c r="E267" s="6"/>
    </row>
    <row r="268" spans="2:5" x14ac:dyDescent="0.25">
      <c r="B268" s="41"/>
      <c r="C268" s="38"/>
      <c r="D268" s="38"/>
      <c r="E268" s="6"/>
    </row>
    <row r="269" spans="2:5" x14ac:dyDescent="0.25">
      <c r="B269" s="41"/>
      <c r="C269" s="38"/>
      <c r="D269" s="38"/>
      <c r="E269" s="6"/>
    </row>
    <row r="270" spans="2:5" x14ac:dyDescent="0.25">
      <c r="B270" s="41"/>
      <c r="C270" s="38"/>
      <c r="D270" s="38"/>
      <c r="E270" s="6"/>
    </row>
    <row r="271" spans="2:5" x14ac:dyDescent="0.25">
      <c r="B271" s="41"/>
      <c r="C271" s="38"/>
      <c r="D271" s="38"/>
      <c r="E271" s="6"/>
    </row>
    <row r="272" spans="2:5" x14ac:dyDescent="0.25">
      <c r="B272" s="41"/>
      <c r="C272" s="38"/>
      <c r="D272" s="38"/>
      <c r="E272" s="6"/>
    </row>
    <row r="273" spans="2:5" x14ac:dyDescent="0.25">
      <c r="B273" s="41"/>
      <c r="C273" s="38"/>
      <c r="D273" s="38"/>
      <c r="E273" s="6"/>
    </row>
    <row r="274" spans="2:5" x14ac:dyDescent="0.25">
      <c r="B274" s="41"/>
      <c r="C274" s="38"/>
      <c r="D274" s="38"/>
      <c r="E274" s="6"/>
    </row>
    <row r="275" spans="2:5" x14ac:dyDescent="0.25">
      <c r="B275" s="41"/>
      <c r="C275" s="38"/>
      <c r="D275" s="38"/>
      <c r="E275" s="6"/>
    </row>
    <row r="276" spans="2:5" x14ac:dyDescent="0.25">
      <c r="B276" s="41"/>
      <c r="C276" s="38"/>
      <c r="D276" s="38"/>
      <c r="E276" s="6"/>
    </row>
    <row r="277" spans="2:5" x14ac:dyDescent="0.25">
      <c r="B277" s="41"/>
      <c r="C277" s="38"/>
      <c r="D277" s="38"/>
      <c r="E277" s="6"/>
    </row>
    <row r="278" spans="2:5" x14ac:dyDescent="0.25">
      <c r="B278" s="41"/>
      <c r="C278" s="38"/>
      <c r="D278" s="38"/>
      <c r="E278" s="6"/>
    </row>
    <row r="279" spans="2:5" x14ac:dyDescent="0.25">
      <c r="B279" s="41"/>
      <c r="C279" s="38"/>
      <c r="D279" s="38"/>
      <c r="E279" s="6"/>
    </row>
    <row r="280" spans="2:5" x14ac:dyDescent="0.25">
      <c r="B280" s="41"/>
      <c r="C280" s="38"/>
      <c r="D280" s="38"/>
      <c r="E280" s="6"/>
    </row>
    <row r="281" spans="2:5" x14ac:dyDescent="0.25">
      <c r="B281" s="41"/>
      <c r="C281" s="38"/>
      <c r="D281" s="38"/>
      <c r="E281" s="6"/>
    </row>
    <row r="282" spans="2:5" x14ac:dyDescent="0.25">
      <c r="B282" s="41"/>
      <c r="C282" s="38"/>
      <c r="D282" s="38"/>
      <c r="E282" s="6"/>
    </row>
    <row r="283" spans="2:5" x14ac:dyDescent="0.25">
      <c r="B283" s="41"/>
      <c r="C283" s="38"/>
      <c r="D283" s="38"/>
      <c r="E283" s="6"/>
    </row>
    <row r="284" spans="2:5" x14ac:dyDescent="0.25">
      <c r="B284" s="41"/>
      <c r="C284" s="38"/>
      <c r="D284" s="38"/>
      <c r="E284" s="6"/>
    </row>
    <row r="285" spans="2:5" x14ac:dyDescent="0.25">
      <c r="B285" s="41"/>
      <c r="C285" s="38"/>
      <c r="D285" s="38"/>
      <c r="E285" s="6"/>
    </row>
    <row r="286" spans="2:5" x14ac:dyDescent="0.25">
      <c r="B286" s="41"/>
      <c r="C286" s="38"/>
      <c r="D286" s="38"/>
      <c r="E286" s="6"/>
    </row>
    <row r="287" spans="2:5" x14ac:dyDescent="0.25">
      <c r="B287" s="41"/>
      <c r="C287" s="38"/>
      <c r="D287" s="38"/>
      <c r="E287" s="6"/>
    </row>
    <row r="288" spans="2:5" x14ac:dyDescent="0.25">
      <c r="B288" s="41"/>
      <c r="C288" s="38"/>
      <c r="D288" s="38"/>
      <c r="E288" s="6"/>
    </row>
    <row r="289" spans="2:5" x14ac:dyDescent="0.25">
      <c r="B289" s="41"/>
      <c r="C289" s="38"/>
      <c r="D289" s="38"/>
      <c r="E289" s="6"/>
    </row>
    <row r="290" spans="2:5" x14ac:dyDescent="0.25">
      <c r="B290" s="41"/>
      <c r="C290" s="38"/>
      <c r="D290" s="38"/>
      <c r="E290" s="6"/>
    </row>
    <row r="291" spans="2:5" x14ac:dyDescent="0.25">
      <c r="B291" s="41"/>
      <c r="C291" s="38"/>
      <c r="D291" s="38"/>
      <c r="E291" s="6"/>
    </row>
    <row r="292" spans="2:5" x14ac:dyDescent="0.25">
      <c r="B292" s="41"/>
      <c r="C292" s="38"/>
      <c r="D292" s="38"/>
      <c r="E292" s="6"/>
    </row>
    <row r="293" spans="2:5" x14ac:dyDescent="0.25">
      <c r="B293" s="41"/>
      <c r="C293" s="38"/>
      <c r="D293" s="38"/>
      <c r="E293" s="6"/>
    </row>
    <row r="294" spans="2:5" x14ac:dyDescent="0.25">
      <c r="B294" s="41"/>
      <c r="C294" s="38"/>
      <c r="D294" s="38"/>
      <c r="E294" s="6"/>
    </row>
    <row r="295" spans="2:5" x14ac:dyDescent="0.25">
      <c r="B295" s="41"/>
      <c r="C295" s="38"/>
      <c r="D295" s="38"/>
      <c r="E295" s="6"/>
    </row>
    <row r="296" spans="2:5" x14ac:dyDescent="0.25">
      <c r="B296" s="41"/>
      <c r="C296" s="38"/>
      <c r="D296" s="38"/>
      <c r="E296" s="6"/>
    </row>
    <row r="297" spans="2:5" x14ac:dyDescent="0.25">
      <c r="B297" s="41"/>
      <c r="C297" s="38"/>
      <c r="D297" s="38"/>
      <c r="E297" s="6"/>
    </row>
    <row r="298" spans="2:5" x14ac:dyDescent="0.25">
      <c r="B298" s="41"/>
      <c r="C298" s="38"/>
      <c r="D298" s="38"/>
      <c r="E298" s="6"/>
    </row>
    <row r="299" spans="2:5" x14ac:dyDescent="0.25">
      <c r="B299" s="41"/>
      <c r="C299" s="38"/>
      <c r="D299" s="38"/>
      <c r="E299" s="6"/>
    </row>
    <row r="300" spans="2:5" x14ac:dyDescent="0.25">
      <c r="B300" s="41"/>
      <c r="C300" s="38"/>
      <c r="D300" s="38"/>
      <c r="E300" s="6"/>
    </row>
    <row r="301" spans="2:5" x14ac:dyDescent="0.25">
      <c r="B301" s="41"/>
      <c r="C301" s="38"/>
      <c r="D301" s="38"/>
      <c r="E301" s="6"/>
    </row>
    <row r="302" spans="2:5" x14ac:dyDescent="0.25">
      <c r="B302" s="41"/>
      <c r="C302" s="38"/>
      <c r="D302" s="38"/>
      <c r="E302" s="6"/>
    </row>
    <row r="303" spans="2:5" x14ac:dyDescent="0.25">
      <c r="B303" s="41"/>
      <c r="C303" s="38"/>
      <c r="D303" s="38"/>
      <c r="E303" s="6"/>
    </row>
    <row r="304" spans="2:5" x14ac:dyDescent="0.25">
      <c r="B304" s="41"/>
      <c r="C304" s="38"/>
      <c r="D304" s="38"/>
      <c r="E304" s="6"/>
    </row>
    <row r="305" spans="2:5" x14ac:dyDescent="0.25">
      <c r="B305" s="41"/>
      <c r="C305" s="38"/>
      <c r="D305" s="38"/>
      <c r="E305" s="6"/>
    </row>
    <row r="306" spans="2:5" x14ac:dyDescent="0.25">
      <c r="B306" s="41"/>
      <c r="C306" s="38"/>
      <c r="D306" s="38"/>
      <c r="E306" s="6"/>
    </row>
    <row r="307" spans="2:5" x14ac:dyDescent="0.25">
      <c r="B307" s="41"/>
      <c r="C307" s="38"/>
      <c r="D307" s="38"/>
      <c r="E307" s="6"/>
    </row>
    <row r="308" spans="2:5" x14ac:dyDescent="0.25">
      <c r="B308" s="41"/>
      <c r="C308" s="38"/>
      <c r="D308" s="38"/>
      <c r="E308" s="6"/>
    </row>
    <row r="309" spans="2:5" x14ac:dyDescent="0.25">
      <c r="B309" s="41"/>
      <c r="C309" s="38"/>
      <c r="D309" s="38"/>
      <c r="E309" s="6"/>
    </row>
    <row r="310" spans="2:5" x14ac:dyDescent="0.25">
      <c r="B310" s="41"/>
      <c r="C310" s="38"/>
      <c r="D310" s="38"/>
      <c r="E310" s="6"/>
    </row>
    <row r="311" spans="2:5" x14ac:dyDescent="0.25">
      <c r="B311" s="41"/>
      <c r="C311" s="38"/>
      <c r="D311" s="38"/>
      <c r="E311" s="6"/>
    </row>
    <row r="312" spans="2:5" x14ac:dyDescent="0.25">
      <c r="B312" s="41"/>
      <c r="C312" s="38"/>
      <c r="D312" s="38"/>
      <c r="E312" s="6"/>
    </row>
    <row r="313" spans="2:5" x14ac:dyDescent="0.25">
      <c r="B313" s="41"/>
      <c r="C313" s="38"/>
      <c r="D313" s="38"/>
      <c r="E313" s="6"/>
    </row>
    <row r="314" spans="2:5" x14ac:dyDescent="0.25">
      <c r="B314" s="41"/>
      <c r="C314" s="38"/>
      <c r="D314" s="38"/>
      <c r="E314" s="6"/>
    </row>
    <row r="315" spans="2:5" x14ac:dyDescent="0.25">
      <c r="B315" s="41"/>
      <c r="C315" s="38"/>
      <c r="D315" s="38"/>
      <c r="E315" s="6"/>
    </row>
    <row r="316" spans="2:5" x14ac:dyDescent="0.25">
      <c r="B316" s="41"/>
      <c r="C316" s="38"/>
      <c r="D316" s="38"/>
      <c r="E316" s="6"/>
    </row>
    <row r="317" spans="2:5" x14ac:dyDescent="0.25">
      <c r="B317" s="41"/>
      <c r="C317" s="38"/>
      <c r="D317" s="38"/>
      <c r="E317" s="6"/>
    </row>
    <row r="318" spans="2:5" x14ac:dyDescent="0.25">
      <c r="B318" s="41"/>
      <c r="C318" s="38"/>
      <c r="D318" s="38"/>
      <c r="E318" s="6"/>
    </row>
    <row r="319" spans="2:5" x14ac:dyDescent="0.25">
      <c r="B319" s="41"/>
      <c r="C319" s="38"/>
      <c r="D319" s="38"/>
      <c r="E319" s="6"/>
    </row>
    <row r="320" spans="2:5" x14ac:dyDescent="0.25">
      <c r="B320" s="41"/>
      <c r="C320" s="38"/>
      <c r="D320" s="38"/>
      <c r="E320" s="6"/>
    </row>
    <row r="321" spans="2:5" x14ac:dyDescent="0.25">
      <c r="B321" s="41"/>
      <c r="C321" s="38"/>
      <c r="D321" s="38"/>
      <c r="E321" s="6"/>
    </row>
    <row r="322" spans="2:5" x14ac:dyDescent="0.25">
      <c r="B322" s="41"/>
      <c r="C322" s="38"/>
      <c r="D322" s="38"/>
      <c r="E322" s="6"/>
    </row>
    <row r="323" spans="2:5" x14ac:dyDescent="0.25">
      <c r="B323" s="41"/>
      <c r="C323" s="38"/>
      <c r="D323" s="38"/>
      <c r="E323" s="6"/>
    </row>
    <row r="324" spans="2:5" x14ac:dyDescent="0.25">
      <c r="B324" s="41"/>
      <c r="C324" s="38"/>
      <c r="D324" s="38"/>
      <c r="E324" s="6"/>
    </row>
    <row r="325" spans="2:5" x14ac:dyDescent="0.25">
      <c r="B325" s="41"/>
      <c r="C325" s="38"/>
      <c r="D325" s="38"/>
      <c r="E325" s="6"/>
    </row>
    <row r="326" spans="2:5" x14ac:dyDescent="0.25">
      <c r="B326" s="41"/>
      <c r="C326" s="38"/>
      <c r="D326" s="38"/>
      <c r="E326" s="6"/>
    </row>
    <row r="327" spans="2:5" x14ac:dyDescent="0.25">
      <c r="B327" s="41"/>
      <c r="C327" s="38"/>
      <c r="D327" s="38"/>
      <c r="E327" s="6"/>
    </row>
    <row r="328" spans="2:5" x14ac:dyDescent="0.25">
      <c r="B328" s="41"/>
      <c r="C328" s="38"/>
      <c r="D328" s="38"/>
      <c r="E328" s="6"/>
    </row>
    <row r="329" spans="2:5" x14ac:dyDescent="0.25">
      <c r="B329" s="41"/>
      <c r="C329" s="38"/>
      <c r="D329" s="38"/>
      <c r="E329" s="6"/>
    </row>
    <row r="330" spans="2:5" x14ac:dyDescent="0.25">
      <c r="B330" s="41"/>
      <c r="C330" s="38"/>
      <c r="D330" s="38"/>
      <c r="E330" s="6"/>
    </row>
    <row r="331" spans="2:5" x14ac:dyDescent="0.25">
      <c r="B331" s="41"/>
      <c r="C331" s="38"/>
      <c r="D331" s="38"/>
      <c r="E331" s="6"/>
    </row>
    <row r="332" spans="2:5" x14ac:dyDescent="0.25">
      <c r="B332" s="41"/>
      <c r="C332" s="38"/>
      <c r="D332" s="38"/>
      <c r="E332" s="6"/>
    </row>
    <row r="333" spans="2:5" x14ac:dyDescent="0.25">
      <c r="B333" s="41"/>
      <c r="C333" s="38"/>
      <c r="D333" s="38"/>
      <c r="E333" s="6"/>
    </row>
    <row r="334" spans="2:5" x14ac:dyDescent="0.25">
      <c r="B334" s="41"/>
      <c r="C334" s="38"/>
      <c r="D334" s="38"/>
      <c r="E334" s="6"/>
    </row>
    <row r="335" spans="2:5" x14ac:dyDescent="0.25">
      <c r="B335" s="41"/>
      <c r="C335" s="38"/>
      <c r="D335" s="38"/>
      <c r="E335" s="6"/>
    </row>
    <row r="336" spans="2:5" x14ac:dyDescent="0.25">
      <c r="B336" s="41"/>
      <c r="C336" s="38"/>
      <c r="D336" s="38"/>
      <c r="E336" s="6"/>
    </row>
    <row r="337" spans="2:5" x14ac:dyDescent="0.25">
      <c r="B337" s="41"/>
      <c r="C337" s="38"/>
      <c r="D337" s="38"/>
      <c r="E337" s="6"/>
    </row>
    <row r="338" spans="2:5" x14ac:dyDescent="0.25">
      <c r="B338" s="41"/>
      <c r="C338" s="38"/>
      <c r="D338" s="38"/>
      <c r="E338" s="6"/>
    </row>
    <row r="339" spans="2:5" x14ac:dyDescent="0.25">
      <c r="B339" s="41"/>
      <c r="C339" s="38"/>
      <c r="D339" s="38"/>
      <c r="E339" s="6"/>
    </row>
    <row r="340" spans="2:5" x14ac:dyDescent="0.25">
      <c r="B340" s="41"/>
      <c r="C340" s="38"/>
      <c r="D340" s="38"/>
      <c r="E340" s="6"/>
    </row>
    <row r="341" spans="2:5" x14ac:dyDescent="0.25">
      <c r="B341" s="41"/>
      <c r="C341" s="38"/>
      <c r="D341" s="38"/>
      <c r="E341" s="6"/>
    </row>
    <row r="342" spans="2:5" x14ac:dyDescent="0.25">
      <c r="B342" s="41"/>
      <c r="C342" s="38"/>
      <c r="D342" s="38"/>
      <c r="E342" s="6"/>
    </row>
    <row r="343" spans="2:5" x14ac:dyDescent="0.25">
      <c r="B343" s="41"/>
      <c r="C343" s="38"/>
      <c r="D343" s="38"/>
      <c r="E343" s="6"/>
    </row>
    <row r="344" spans="2:5" x14ac:dyDescent="0.25">
      <c r="B344" s="41"/>
      <c r="C344" s="38"/>
      <c r="D344" s="38"/>
      <c r="E344" s="6"/>
    </row>
    <row r="345" spans="2:5" x14ac:dyDescent="0.25">
      <c r="B345" s="41"/>
      <c r="C345" s="38"/>
      <c r="D345" s="38"/>
      <c r="E345" s="6"/>
    </row>
    <row r="346" spans="2:5" x14ac:dyDescent="0.25">
      <c r="B346" s="41"/>
      <c r="C346" s="38"/>
      <c r="D346" s="38"/>
      <c r="E346" s="6"/>
    </row>
    <row r="347" spans="2:5" x14ac:dyDescent="0.25">
      <c r="B347" s="41"/>
      <c r="C347" s="38"/>
      <c r="D347" s="38"/>
      <c r="E347" s="6"/>
    </row>
    <row r="348" spans="2:5" x14ac:dyDescent="0.25">
      <c r="B348" s="41"/>
      <c r="C348" s="38"/>
      <c r="D348" s="38"/>
      <c r="E348" s="6"/>
    </row>
    <row r="349" spans="2:5" x14ac:dyDescent="0.25">
      <c r="B349" s="41"/>
      <c r="C349" s="38"/>
      <c r="D349" s="38"/>
      <c r="E349" s="6"/>
    </row>
    <row r="350" spans="2:5" x14ac:dyDescent="0.25">
      <c r="B350" s="41"/>
      <c r="C350" s="38"/>
      <c r="D350" s="38"/>
      <c r="E350" s="6"/>
    </row>
    <row r="351" spans="2:5" x14ac:dyDescent="0.25">
      <c r="B351" s="41"/>
      <c r="C351" s="38"/>
      <c r="D351" s="38"/>
      <c r="E351" s="6"/>
    </row>
    <row r="352" spans="2:5" x14ac:dyDescent="0.25">
      <c r="B352" s="41"/>
      <c r="C352" s="38"/>
      <c r="D352" s="38"/>
      <c r="E352" s="6"/>
    </row>
    <row r="353" spans="2:5" x14ac:dyDescent="0.25">
      <c r="B353" s="41"/>
      <c r="C353" s="38"/>
      <c r="D353" s="38"/>
      <c r="E353" s="6"/>
    </row>
    <row r="354" spans="2:5" x14ac:dyDescent="0.25">
      <c r="B354" s="41"/>
      <c r="C354" s="38"/>
      <c r="D354" s="38"/>
      <c r="E354" s="6"/>
    </row>
    <row r="355" spans="2:5" x14ac:dyDescent="0.25">
      <c r="B355" s="41"/>
      <c r="C355" s="38"/>
      <c r="D355" s="38"/>
      <c r="E355" s="6"/>
    </row>
    <row r="356" spans="2:5" x14ac:dyDescent="0.25">
      <c r="B356" s="41"/>
      <c r="C356" s="38"/>
      <c r="D356" s="38"/>
      <c r="E356" s="6"/>
    </row>
    <row r="357" spans="2:5" x14ac:dyDescent="0.25">
      <c r="B357" s="41"/>
      <c r="C357" s="38"/>
      <c r="D357" s="38"/>
      <c r="E357" s="6"/>
    </row>
    <row r="358" spans="2:5" x14ac:dyDescent="0.25">
      <c r="B358" s="41"/>
      <c r="C358" s="38"/>
      <c r="D358" s="38"/>
      <c r="E358" s="6"/>
    </row>
    <row r="359" spans="2:5" x14ac:dyDescent="0.25">
      <c r="B359" s="41"/>
      <c r="C359" s="38"/>
      <c r="D359" s="38"/>
      <c r="E359" s="6"/>
    </row>
    <row r="360" spans="2:5" x14ac:dyDescent="0.25">
      <c r="B360" s="41"/>
      <c r="C360" s="38"/>
      <c r="D360" s="38"/>
      <c r="E360" s="6"/>
    </row>
    <row r="361" spans="2:5" x14ac:dyDescent="0.25">
      <c r="B361" s="41"/>
      <c r="C361" s="38"/>
      <c r="D361" s="38"/>
      <c r="E361" s="6"/>
    </row>
    <row r="362" spans="2:5" x14ac:dyDescent="0.25">
      <c r="B362" s="41"/>
      <c r="C362" s="38"/>
      <c r="D362" s="38"/>
      <c r="E362" s="6"/>
    </row>
    <row r="363" spans="2:5" x14ac:dyDescent="0.25">
      <c r="B363" s="41"/>
      <c r="C363" s="38"/>
      <c r="D363" s="38"/>
      <c r="E363" s="6"/>
    </row>
    <row r="364" spans="2:5" x14ac:dyDescent="0.25">
      <c r="B364" s="41"/>
      <c r="C364" s="38"/>
      <c r="D364" s="38"/>
      <c r="E364" s="6"/>
    </row>
    <row r="365" spans="2:5" x14ac:dyDescent="0.25">
      <c r="B365" s="41"/>
      <c r="C365" s="38"/>
      <c r="D365" s="38"/>
      <c r="E365" s="6"/>
    </row>
    <row r="366" spans="2:5" x14ac:dyDescent="0.25">
      <c r="B366" s="41"/>
      <c r="C366" s="38"/>
      <c r="D366" s="38"/>
      <c r="E366" s="6"/>
    </row>
    <row r="367" spans="2:5" x14ac:dyDescent="0.25">
      <c r="B367" s="41"/>
      <c r="C367" s="38"/>
      <c r="D367" s="38"/>
      <c r="E367" s="6"/>
    </row>
    <row r="368" spans="2:5" x14ac:dyDescent="0.25">
      <c r="B368" s="41"/>
      <c r="C368" s="38"/>
      <c r="D368" s="38"/>
      <c r="E368" s="6"/>
    </row>
    <row r="369" spans="2:5" x14ac:dyDescent="0.25">
      <c r="B369" s="41"/>
      <c r="C369" s="38"/>
      <c r="D369" s="38"/>
      <c r="E369" s="6"/>
    </row>
    <row r="370" spans="2:5" x14ac:dyDescent="0.25">
      <c r="B370" s="41"/>
      <c r="C370" s="38"/>
      <c r="D370" s="38"/>
      <c r="E370" s="6"/>
    </row>
    <row r="371" spans="2:5" x14ac:dyDescent="0.25">
      <c r="B371" s="41"/>
      <c r="C371" s="38"/>
      <c r="D371" s="38"/>
      <c r="E371" s="6"/>
    </row>
    <row r="372" spans="2:5" x14ac:dyDescent="0.25">
      <c r="B372" s="41"/>
      <c r="C372" s="38"/>
      <c r="D372" s="38"/>
      <c r="E372" s="6"/>
    </row>
    <row r="373" spans="2:5" x14ac:dyDescent="0.25">
      <c r="B373" s="41"/>
      <c r="C373" s="38"/>
      <c r="D373" s="38"/>
      <c r="E373" s="6"/>
    </row>
    <row r="374" spans="2:5" x14ac:dyDescent="0.25">
      <c r="B374" s="41"/>
      <c r="C374" s="38"/>
      <c r="D374" s="38"/>
      <c r="E374" s="6"/>
    </row>
    <row r="375" spans="2:5" x14ac:dyDescent="0.25">
      <c r="B375" s="41"/>
      <c r="C375" s="38"/>
      <c r="D375" s="38"/>
      <c r="E375" s="6"/>
    </row>
    <row r="376" spans="2:5" x14ac:dyDescent="0.25">
      <c r="B376" s="41"/>
      <c r="C376" s="38"/>
      <c r="D376" s="38"/>
      <c r="E376" s="6"/>
    </row>
    <row r="377" spans="2:5" x14ac:dyDescent="0.25">
      <c r="B377" s="41"/>
      <c r="C377" s="38"/>
      <c r="D377" s="38"/>
      <c r="E377" s="6"/>
    </row>
    <row r="378" spans="2:5" x14ac:dyDescent="0.25">
      <c r="B378" s="41"/>
      <c r="C378" s="38"/>
      <c r="D378" s="38"/>
      <c r="E378" s="6"/>
    </row>
    <row r="379" spans="2:5" x14ac:dyDescent="0.25">
      <c r="B379" s="41"/>
      <c r="C379" s="38"/>
      <c r="D379" s="38"/>
      <c r="E379" s="6"/>
    </row>
    <row r="380" spans="2:5" x14ac:dyDescent="0.25">
      <c r="B380" s="41"/>
      <c r="C380" s="38"/>
      <c r="D380" s="38"/>
      <c r="E380" s="6"/>
    </row>
    <row r="381" spans="2:5" x14ac:dyDescent="0.25">
      <c r="B381" s="41"/>
      <c r="C381" s="38"/>
      <c r="D381" s="38"/>
      <c r="E381" s="6"/>
    </row>
    <row r="382" spans="2:5" x14ac:dyDescent="0.25">
      <c r="B382" s="41"/>
      <c r="C382" s="38"/>
      <c r="D382" s="38"/>
      <c r="E382" s="6"/>
    </row>
    <row r="383" spans="2:5" x14ac:dyDescent="0.25">
      <c r="B383" s="41"/>
      <c r="C383" s="38"/>
      <c r="D383" s="38"/>
      <c r="E383" s="6"/>
    </row>
    <row r="384" spans="2:5" x14ac:dyDescent="0.25">
      <c r="B384" s="41"/>
      <c r="C384" s="38"/>
      <c r="D384" s="38"/>
      <c r="E384" s="6"/>
    </row>
    <row r="385" spans="2:5" x14ac:dyDescent="0.25">
      <c r="B385" s="41"/>
      <c r="C385" s="38"/>
      <c r="D385" s="38"/>
      <c r="E385" s="6"/>
    </row>
    <row r="386" spans="2:5" x14ac:dyDescent="0.25">
      <c r="B386" s="41"/>
      <c r="C386" s="38"/>
      <c r="D386" s="38"/>
      <c r="E386" s="6"/>
    </row>
    <row r="387" spans="2:5" x14ac:dyDescent="0.25">
      <c r="B387" s="41"/>
      <c r="C387" s="38"/>
      <c r="D387" s="38"/>
      <c r="E387" s="6"/>
    </row>
    <row r="388" spans="2:5" x14ac:dyDescent="0.25">
      <c r="B388" s="41"/>
      <c r="C388" s="38"/>
      <c r="D388" s="38"/>
      <c r="E388" s="6"/>
    </row>
    <row r="389" spans="2:5" x14ac:dyDescent="0.25">
      <c r="B389" s="41"/>
      <c r="C389" s="38"/>
      <c r="D389" s="38"/>
      <c r="E389" s="6"/>
    </row>
    <row r="390" spans="2:5" x14ac:dyDescent="0.25">
      <c r="B390" s="41"/>
      <c r="C390" s="38"/>
      <c r="D390" s="38"/>
      <c r="E390" s="6"/>
    </row>
    <row r="391" spans="2:5" x14ac:dyDescent="0.25">
      <c r="B391" s="41"/>
      <c r="C391" s="38"/>
      <c r="D391" s="38"/>
      <c r="E391" s="6"/>
    </row>
    <row r="392" spans="2:5" x14ac:dyDescent="0.25">
      <c r="B392" s="41"/>
      <c r="C392" s="38"/>
      <c r="D392" s="38"/>
      <c r="E392" s="6"/>
    </row>
    <row r="393" spans="2:5" x14ac:dyDescent="0.25">
      <c r="B393" s="41"/>
      <c r="C393" s="38"/>
      <c r="D393" s="38"/>
      <c r="E393" s="6"/>
    </row>
    <row r="394" spans="2:5" x14ac:dyDescent="0.25">
      <c r="B394" s="41"/>
      <c r="C394" s="38"/>
      <c r="D394" s="38"/>
      <c r="E394" s="6"/>
    </row>
    <row r="395" spans="2:5" x14ac:dyDescent="0.25">
      <c r="B395" s="41"/>
      <c r="C395" s="38"/>
      <c r="D395" s="38"/>
      <c r="E395" s="6"/>
    </row>
  </sheetData>
  <mergeCells count="4">
    <mergeCell ref="A91:D91"/>
    <mergeCell ref="A1:F1"/>
    <mergeCell ref="A92:D92"/>
    <mergeCell ref="A93:D93"/>
  </mergeCells>
  <printOptions horizontalCentered="1"/>
  <pageMargins left="0.23622047244094491" right="0.23622047244094491" top="0.74803149606299213" bottom="0.74803149606299213" header="0.31496062992125984" footer="0.31496062992125984"/>
  <pageSetup paperSize="9" scale="79" fitToHeight="32" orientation="landscape" r:id="rId1"/>
  <headerFooter>
    <oddFooter>&amp;C&amp;K01+046Page &amp;P of &amp;N</oddFooter>
  </headerFooter>
  <rowBreaks count="5" manualBreakCount="5">
    <brk id="24" max="5" man="1"/>
    <brk id="25" max="5" man="1"/>
    <brk id="29" max="5" man="1"/>
    <brk id="36" max="5" man="1"/>
    <brk id="4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J12" sqref="J12"/>
    </sheetView>
  </sheetViews>
  <sheetFormatPr defaultColWidth="10.28515625" defaultRowHeight="15" x14ac:dyDescent="0.2"/>
  <cols>
    <col min="1" max="1" width="5.5703125" style="78" customWidth="1"/>
    <col min="2" max="2" width="50.140625" style="84" customWidth="1"/>
    <col min="3" max="3" width="9.5703125" style="85" bestFit="1" customWidth="1"/>
    <col min="4" max="4" width="8.28515625" style="84" customWidth="1"/>
    <col min="5" max="5" width="12.5703125" style="86" customWidth="1"/>
    <col min="6" max="6" width="14.28515625" style="101" customWidth="1"/>
    <col min="7" max="7" width="15.28515625" style="96" hidden="1" customWidth="1"/>
    <col min="8" max="8" width="12.5703125" style="97" bestFit="1" customWidth="1"/>
    <col min="9" max="9" width="12" style="97" bestFit="1" customWidth="1"/>
    <col min="10" max="10" width="12.5703125" style="97" bestFit="1" customWidth="1"/>
    <col min="11" max="16384" width="10.28515625" style="97"/>
  </cols>
  <sheetData>
    <row r="1" spans="1:8" s="95" customFormat="1" x14ac:dyDescent="0.25">
      <c r="A1" s="74" t="s">
        <v>104</v>
      </c>
      <c r="B1" s="74"/>
      <c r="C1" s="74"/>
      <c r="D1" s="74"/>
      <c r="E1" s="74"/>
      <c r="F1" s="74"/>
      <c r="G1" s="94"/>
    </row>
    <row r="2" spans="1:8" s="95" customFormat="1" x14ac:dyDescent="0.25">
      <c r="A2" s="74" t="s">
        <v>105</v>
      </c>
      <c r="B2" s="74"/>
      <c r="C2" s="74"/>
      <c r="D2" s="74"/>
      <c r="E2" s="74"/>
      <c r="F2" s="74"/>
      <c r="G2" s="94"/>
    </row>
    <row r="3" spans="1:8" s="95" customFormat="1" ht="30" x14ac:dyDescent="0.25">
      <c r="A3" s="75" t="s">
        <v>106</v>
      </c>
      <c r="B3" s="76" t="s">
        <v>107</v>
      </c>
      <c r="C3" s="77" t="s">
        <v>108</v>
      </c>
      <c r="D3" s="76" t="s">
        <v>2</v>
      </c>
      <c r="E3" s="77" t="s">
        <v>109</v>
      </c>
      <c r="F3" s="77" t="s">
        <v>110</v>
      </c>
      <c r="G3" s="94"/>
    </row>
    <row r="4" spans="1:8" ht="42.75" x14ac:dyDescent="0.2">
      <c r="A4" s="78">
        <v>1</v>
      </c>
      <c r="B4" s="79" t="s">
        <v>111</v>
      </c>
      <c r="C4" s="80"/>
      <c r="D4" s="81"/>
      <c r="E4" s="80"/>
      <c r="F4" s="80"/>
    </row>
    <row r="5" spans="1:8" s="98" customFormat="1" x14ac:dyDescent="0.2">
      <c r="A5" s="82"/>
      <c r="B5" s="83" t="s">
        <v>112</v>
      </c>
      <c r="C5" s="80">
        <f>187.98+108.81+108.81</f>
        <v>405.59999999999997</v>
      </c>
      <c r="D5" s="80" t="s">
        <v>5</v>
      </c>
      <c r="E5" s="80"/>
      <c r="F5" s="80"/>
      <c r="G5" s="94">
        <v>13.01</v>
      </c>
      <c r="H5" s="97"/>
    </row>
    <row r="6" spans="1:8" s="98" customFormat="1" x14ac:dyDescent="0.2">
      <c r="A6" s="82"/>
      <c r="B6" s="83" t="s">
        <v>113</v>
      </c>
      <c r="C6" s="80">
        <f>227.76+126.36+126.36</f>
        <v>480.48</v>
      </c>
      <c r="D6" s="80" t="s">
        <v>5</v>
      </c>
      <c r="E6" s="80"/>
      <c r="F6" s="80"/>
      <c r="G6" s="94">
        <v>13.01</v>
      </c>
      <c r="H6" s="97"/>
    </row>
    <row r="7" spans="1:8" s="98" customFormat="1" x14ac:dyDescent="0.2">
      <c r="A7" s="82"/>
      <c r="B7" s="83" t="s">
        <v>114</v>
      </c>
      <c r="C7" s="80">
        <f>227.76+136.89+136.89</f>
        <v>501.53999999999996</v>
      </c>
      <c r="D7" s="80" t="s">
        <v>5</v>
      </c>
      <c r="E7" s="80"/>
      <c r="F7" s="80"/>
      <c r="G7" s="94">
        <v>13.01</v>
      </c>
      <c r="H7" s="97"/>
    </row>
    <row r="8" spans="1:8" s="98" customFormat="1" x14ac:dyDescent="0.2">
      <c r="A8" s="82"/>
      <c r="B8" s="83" t="s">
        <v>115</v>
      </c>
      <c r="C8" s="80">
        <f>227.76+136.89+136.89</f>
        <v>501.53999999999996</v>
      </c>
      <c r="D8" s="80" t="s">
        <v>5</v>
      </c>
      <c r="E8" s="80"/>
      <c r="F8" s="80"/>
      <c r="G8" s="94">
        <v>13.01</v>
      </c>
      <c r="H8" s="97"/>
    </row>
    <row r="9" spans="1:8" s="98" customFormat="1" x14ac:dyDescent="0.2">
      <c r="A9" s="82"/>
      <c r="B9" s="83" t="s">
        <v>116</v>
      </c>
      <c r="C9" s="80">
        <f>227.76+136.89+136.89</f>
        <v>501.53999999999996</v>
      </c>
      <c r="D9" s="80" t="s">
        <v>5</v>
      </c>
      <c r="E9" s="80"/>
      <c r="F9" s="80"/>
      <c r="G9" s="94">
        <v>13.01</v>
      </c>
      <c r="H9" s="97"/>
    </row>
    <row r="10" spans="1:8" s="98" customFormat="1" x14ac:dyDescent="0.2">
      <c r="A10" s="82"/>
      <c r="B10" s="83" t="s">
        <v>117</v>
      </c>
      <c r="C10" s="80">
        <f>227.76+136.89+136.89</f>
        <v>501.53999999999996</v>
      </c>
      <c r="D10" s="80" t="s">
        <v>5</v>
      </c>
      <c r="E10" s="80"/>
      <c r="F10" s="80"/>
      <c r="G10" s="94">
        <v>13.01</v>
      </c>
      <c r="H10" s="97"/>
    </row>
    <row r="11" spans="1:8" x14ac:dyDescent="0.2">
      <c r="F11" s="80"/>
    </row>
    <row r="12" spans="1:8" ht="42.75" x14ac:dyDescent="0.2">
      <c r="A12" s="78">
        <v>2</v>
      </c>
      <c r="B12" s="87" t="s">
        <v>118</v>
      </c>
      <c r="C12" s="80"/>
      <c r="D12" s="88"/>
      <c r="E12" s="80"/>
      <c r="F12" s="80"/>
      <c r="G12" s="99"/>
    </row>
    <row r="13" spans="1:8" s="98" customFormat="1" x14ac:dyDescent="0.25">
      <c r="A13" s="82"/>
      <c r="B13" s="83" t="s">
        <v>112</v>
      </c>
      <c r="C13" s="80">
        <f>112.9+65.1+65.1</f>
        <v>243.1</v>
      </c>
      <c r="D13" s="80" t="s">
        <v>119</v>
      </c>
      <c r="E13" s="80"/>
      <c r="F13" s="80"/>
      <c r="G13" s="94">
        <v>13.01</v>
      </c>
    </row>
    <row r="14" spans="1:8" s="98" customFormat="1" x14ac:dyDescent="0.25">
      <c r="A14" s="82"/>
      <c r="B14" s="83" t="s">
        <v>113</v>
      </c>
      <c r="C14" s="80">
        <f>136.9+75.6+75.6</f>
        <v>288.10000000000002</v>
      </c>
      <c r="D14" s="80" t="s">
        <v>119</v>
      </c>
      <c r="E14" s="80"/>
      <c r="F14" s="80"/>
      <c r="G14" s="94">
        <v>13.01</v>
      </c>
    </row>
    <row r="15" spans="1:8" s="98" customFormat="1" x14ac:dyDescent="0.25">
      <c r="A15" s="82"/>
      <c r="B15" s="83" t="s">
        <v>114</v>
      </c>
      <c r="C15" s="80">
        <f>136.9+81.9+81.9</f>
        <v>300.70000000000005</v>
      </c>
      <c r="D15" s="80" t="s">
        <v>119</v>
      </c>
      <c r="E15" s="80"/>
      <c r="F15" s="80"/>
      <c r="G15" s="94">
        <v>13.01</v>
      </c>
    </row>
    <row r="16" spans="1:8" s="98" customFormat="1" x14ac:dyDescent="0.25">
      <c r="A16" s="82"/>
      <c r="B16" s="83" t="s">
        <v>115</v>
      </c>
      <c r="C16" s="80">
        <f>136.9+81.9+81.9</f>
        <v>300.70000000000005</v>
      </c>
      <c r="D16" s="80" t="s">
        <v>119</v>
      </c>
      <c r="E16" s="80"/>
      <c r="F16" s="80"/>
      <c r="G16" s="94">
        <v>13.01</v>
      </c>
    </row>
    <row r="17" spans="1:9" s="98" customFormat="1" x14ac:dyDescent="0.25">
      <c r="A17" s="82"/>
      <c r="B17" s="83" t="s">
        <v>116</v>
      </c>
      <c r="C17" s="80">
        <f>136.9+81.9+81.9</f>
        <v>300.70000000000005</v>
      </c>
      <c r="D17" s="80" t="s">
        <v>119</v>
      </c>
      <c r="E17" s="80"/>
      <c r="F17" s="80"/>
      <c r="G17" s="94">
        <v>13.01</v>
      </c>
    </row>
    <row r="18" spans="1:9" s="98" customFormat="1" x14ac:dyDescent="0.25">
      <c r="A18" s="82"/>
      <c r="B18" s="83" t="s">
        <v>117</v>
      </c>
      <c r="C18" s="80">
        <f>136.9+81.9+81.9</f>
        <v>300.70000000000005</v>
      </c>
      <c r="D18" s="80" t="s">
        <v>119</v>
      </c>
      <c r="E18" s="80"/>
      <c r="F18" s="80"/>
      <c r="G18" s="94">
        <v>13.01</v>
      </c>
    </row>
    <row r="19" spans="1:9" x14ac:dyDescent="0.2">
      <c r="F19" s="80"/>
    </row>
    <row r="20" spans="1:9" s="98" customFormat="1" x14ac:dyDescent="0.25">
      <c r="A20" s="82"/>
      <c r="B20" s="83"/>
      <c r="C20" s="80"/>
      <c r="D20" s="80"/>
      <c r="E20" s="80" t="s">
        <v>120</v>
      </c>
      <c r="F20" s="80"/>
      <c r="G20" s="94"/>
    </row>
    <row r="21" spans="1:9" x14ac:dyDescent="0.25">
      <c r="A21" s="89"/>
      <c r="B21" s="90" t="s">
        <v>121</v>
      </c>
      <c r="C21" s="91"/>
      <c r="D21" s="91"/>
      <c r="E21" s="92"/>
      <c r="F21" s="93"/>
      <c r="H21" s="100"/>
      <c r="I21" s="100"/>
    </row>
    <row r="22" spans="1:9" x14ac:dyDescent="0.25">
      <c r="A22" s="89"/>
      <c r="B22" s="90" t="s">
        <v>95</v>
      </c>
      <c r="C22" s="91"/>
      <c r="D22" s="91"/>
      <c r="E22" s="92"/>
      <c r="F22" s="93"/>
      <c r="H22" s="100"/>
      <c r="I22" s="100"/>
    </row>
    <row r="23" spans="1:9" x14ac:dyDescent="0.25">
      <c r="A23" s="89"/>
      <c r="B23" s="90" t="s">
        <v>9</v>
      </c>
      <c r="C23" s="91"/>
      <c r="D23" s="91"/>
      <c r="E23" s="92"/>
      <c r="F23" s="93"/>
      <c r="H23" s="100"/>
      <c r="I23" s="100"/>
    </row>
  </sheetData>
  <mergeCells count="5">
    <mergeCell ref="A1:F1"/>
    <mergeCell ref="A2:F2"/>
    <mergeCell ref="B21:E21"/>
    <mergeCell ref="B22:E22"/>
    <mergeCell ref="B23:E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D26" sqref="D26"/>
    </sheetView>
  </sheetViews>
  <sheetFormatPr defaultRowHeight="14.25" x14ac:dyDescent="0.25"/>
  <cols>
    <col min="1" max="1" width="7.7109375" style="104" customWidth="1"/>
    <col min="2" max="2" width="51" style="103" customWidth="1"/>
    <col min="3" max="3" width="6.140625" style="103" bestFit="1" customWidth="1"/>
    <col min="4" max="4" width="9" style="104" customWidth="1"/>
    <col min="5" max="5" width="12.42578125" style="104" customWidth="1"/>
    <col min="6" max="6" width="13.140625" style="104" customWidth="1"/>
    <col min="7" max="7" width="13.140625" style="103" bestFit="1" customWidth="1"/>
    <col min="8" max="8" width="25" style="103" customWidth="1"/>
    <col min="9" max="9" width="13.140625" style="103" bestFit="1" customWidth="1"/>
    <col min="10" max="10" width="13" style="103" bestFit="1" customWidth="1"/>
    <col min="11" max="256" width="9.140625" style="103"/>
    <col min="257" max="257" width="7.7109375" style="103" customWidth="1"/>
    <col min="258" max="258" width="51" style="103" customWidth="1"/>
    <col min="259" max="259" width="6.140625" style="103" bestFit="1" customWidth="1"/>
    <col min="260" max="260" width="9" style="103" customWidth="1"/>
    <col min="261" max="261" width="12.42578125" style="103" customWidth="1"/>
    <col min="262" max="262" width="13.140625" style="103" customWidth="1"/>
    <col min="263" max="263" width="13.140625" style="103" bestFit="1" customWidth="1"/>
    <col min="264" max="264" width="25" style="103" customWidth="1"/>
    <col min="265" max="265" width="13.140625" style="103" bestFit="1" customWidth="1"/>
    <col min="266" max="266" width="13" style="103" bestFit="1" customWidth="1"/>
    <col min="267" max="512" width="9.140625" style="103"/>
    <col min="513" max="513" width="7.7109375" style="103" customWidth="1"/>
    <col min="514" max="514" width="51" style="103" customWidth="1"/>
    <col min="515" max="515" width="6.140625" style="103" bestFit="1" customWidth="1"/>
    <col min="516" max="516" width="9" style="103" customWidth="1"/>
    <col min="517" max="517" width="12.42578125" style="103" customWidth="1"/>
    <col min="518" max="518" width="13.140625" style="103" customWidth="1"/>
    <col min="519" max="519" width="13.140625" style="103" bestFit="1" customWidth="1"/>
    <col min="520" max="520" width="25" style="103" customWidth="1"/>
    <col min="521" max="521" width="13.140625" style="103" bestFit="1" customWidth="1"/>
    <col min="522" max="522" width="13" style="103" bestFit="1" customWidth="1"/>
    <col min="523" max="768" width="9.140625" style="103"/>
    <col min="769" max="769" width="7.7109375" style="103" customWidth="1"/>
    <col min="770" max="770" width="51" style="103" customWidth="1"/>
    <col min="771" max="771" width="6.140625" style="103" bestFit="1" customWidth="1"/>
    <col min="772" max="772" width="9" style="103" customWidth="1"/>
    <col min="773" max="773" width="12.42578125" style="103" customWidth="1"/>
    <col min="774" max="774" width="13.140625" style="103" customWidth="1"/>
    <col min="775" max="775" width="13.140625" style="103" bestFit="1" customWidth="1"/>
    <col min="776" max="776" width="25" style="103" customWidth="1"/>
    <col min="777" max="777" width="13.140625" style="103" bestFit="1" customWidth="1"/>
    <col min="778" max="778" width="13" style="103" bestFit="1" customWidth="1"/>
    <col min="779" max="1024" width="9.140625" style="103"/>
    <col min="1025" max="1025" width="7.7109375" style="103" customWidth="1"/>
    <col min="1026" max="1026" width="51" style="103" customWidth="1"/>
    <col min="1027" max="1027" width="6.140625" style="103" bestFit="1" customWidth="1"/>
    <col min="1028" max="1028" width="9" style="103" customWidth="1"/>
    <col min="1029" max="1029" width="12.42578125" style="103" customWidth="1"/>
    <col min="1030" max="1030" width="13.140625" style="103" customWidth="1"/>
    <col min="1031" max="1031" width="13.140625" style="103" bestFit="1" customWidth="1"/>
    <col min="1032" max="1032" width="25" style="103" customWidth="1"/>
    <col min="1033" max="1033" width="13.140625" style="103" bestFit="1" customWidth="1"/>
    <col min="1034" max="1034" width="13" style="103" bestFit="1" customWidth="1"/>
    <col min="1035" max="1280" width="9.140625" style="103"/>
    <col min="1281" max="1281" width="7.7109375" style="103" customWidth="1"/>
    <col min="1282" max="1282" width="51" style="103" customWidth="1"/>
    <col min="1283" max="1283" width="6.140625" style="103" bestFit="1" customWidth="1"/>
    <col min="1284" max="1284" width="9" style="103" customWidth="1"/>
    <col min="1285" max="1285" width="12.42578125" style="103" customWidth="1"/>
    <col min="1286" max="1286" width="13.140625" style="103" customWidth="1"/>
    <col min="1287" max="1287" width="13.140625" style="103" bestFit="1" customWidth="1"/>
    <col min="1288" max="1288" width="25" style="103" customWidth="1"/>
    <col min="1289" max="1289" width="13.140625" style="103" bestFit="1" customWidth="1"/>
    <col min="1290" max="1290" width="13" style="103" bestFit="1" customWidth="1"/>
    <col min="1291" max="1536" width="9.140625" style="103"/>
    <col min="1537" max="1537" width="7.7109375" style="103" customWidth="1"/>
    <col min="1538" max="1538" width="51" style="103" customWidth="1"/>
    <col min="1539" max="1539" width="6.140625" style="103" bestFit="1" customWidth="1"/>
    <col min="1540" max="1540" width="9" style="103" customWidth="1"/>
    <col min="1541" max="1541" width="12.42578125" style="103" customWidth="1"/>
    <col min="1542" max="1542" width="13.140625" style="103" customWidth="1"/>
    <col min="1543" max="1543" width="13.140625" style="103" bestFit="1" customWidth="1"/>
    <col min="1544" max="1544" width="25" style="103" customWidth="1"/>
    <col min="1545" max="1545" width="13.140625" style="103" bestFit="1" customWidth="1"/>
    <col min="1546" max="1546" width="13" style="103" bestFit="1" customWidth="1"/>
    <col min="1547" max="1792" width="9.140625" style="103"/>
    <col min="1793" max="1793" width="7.7109375" style="103" customWidth="1"/>
    <col min="1794" max="1794" width="51" style="103" customWidth="1"/>
    <col min="1795" max="1795" width="6.140625" style="103" bestFit="1" customWidth="1"/>
    <col min="1796" max="1796" width="9" style="103" customWidth="1"/>
    <col min="1797" max="1797" width="12.42578125" style="103" customWidth="1"/>
    <col min="1798" max="1798" width="13.140625" style="103" customWidth="1"/>
    <col min="1799" max="1799" width="13.140625" style="103" bestFit="1" customWidth="1"/>
    <col min="1800" max="1800" width="25" style="103" customWidth="1"/>
    <col min="1801" max="1801" width="13.140625" style="103" bestFit="1" customWidth="1"/>
    <col min="1802" max="1802" width="13" style="103" bestFit="1" customWidth="1"/>
    <col min="1803" max="2048" width="9.140625" style="103"/>
    <col min="2049" max="2049" width="7.7109375" style="103" customWidth="1"/>
    <col min="2050" max="2050" width="51" style="103" customWidth="1"/>
    <col min="2051" max="2051" width="6.140625" style="103" bestFit="1" customWidth="1"/>
    <col min="2052" max="2052" width="9" style="103" customWidth="1"/>
    <col min="2053" max="2053" width="12.42578125" style="103" customWidth="1"/>
    <col min="2054" max="2054" width="13.140625" style="103" customWidth="1"/>
    <col min="2055" max="2055" width="13.140625" style="103" bestFit="1" customWidth="1"/>
    <col min="2056" max="2056" width="25" style="103" customWidth="1"/>
    <col min="2057" max="2057" width="13.140625" style="103" bestFit="1" customWidth="1"/>
    <col min="2058" max="2058" width="13" style="103" bestFit="1" customWidth="1"/>
    <col min="2059" max="2304" width="9.140625" style="103"/>
    <col min="2305" max="2305" width="7.7109375" style="103" customWidth="1"/>
    <col min="2306" max="2306" width="51" style="103" customWidth="1"/>
    <col min="2307" max="2307" width="6.140625" style="103" bestFit="1" customWidth="1"/>
    <col min="2308" max="2308" width="9" style="103" customWidth="1"/>
    <col min="2309" max="2309" width="12.42578125" style="103" customWidth="1"/>
    <col min="2310" max="2310" width="13.140625" style="103" customWidth="1"/>
    <col min="2311" max="2311" width="13.140625" style="103" bestFit="1" customWidth="1"/>
    <col min="2312" max="2312" width="25" style="103" customWidth="1"/>
    <col min="2313" max="2313" width="13.140625" style="103" bestFit="1" customWidth="1"/>
    <col min="2314" max="2314" width="13" style="103" bestFit="1" customWidth="1"/>
    <col min="2315" max="2560" width="9.140625" style="103"/>
    <col min="2561" max="2561" width="7.7109375" style="103" customWidth="1"/>
    <col min="2562" max="2562" width="51" style="103" customWidth="1"/>
    <col min="2563" max="2563" width="6.140625" style="103" bestFit="1" customWidth="1"/>
    <col min="2564" max="2564" width="9" style="103" customWidth="1"/>
    <col min="2565" max="2565" width="12.42578125" style="103" customWidth="1"/>
    <col min="2566" max="2566" width="13.140625" style="103" customWidth="1"/>
    <col min="2567" max="2567" width="13.140625" style="103" bestFit="1" customWidth="1"/>
    <col min="2568" max="2568" width="25" style="103" customWidth="1"/>
    <col min="2569" max="2569" width="13.140625" style="103" bestFit="1" customWidth="1"/>
    <col min="2570" max="2570" width="13" style="103" bestFit="1" customWidth="1"/>
    <col min="2571" max="2816" width="9.140625" style="103"/>
    <col min="2817" max="2817" width="7.7109375" style="103" customWidth="1"/>
    <col min="2818" max="2818" width="51" style="103" customWidth="1"/>
    <col min="2819" max="2819" width="6.140625" style="103" bestFit="1" customWidth="1"/>
    <col min="2820" max="2820" width="9" style="103" customWidth="1"/>
    <col min="2821" max="2821" width="12.42578125" style="103" customWidth="1"/>
    <col min="2822" max="2822" width="13.140625" style="103" customWidth="1"/>
    <col min="2823" max="2823" width="13.140625" style="103" bestFit="1" customWidth="1"/>
    <col min="2824" max="2824" width="25" style="103" customWidth="1"/>
    <col min="2825" max="2825" width="13.140625" style="103" bestFit="1" customWidth="1"/>
    <col min="2826" max="2826" width="13" style="103" bestFit="1" customWidth="1"/>
    <col min="2827" max="3072" width="9.140625" style="103"/>
    <col min="3073" max="3073" width="7.7109375" style="103" customWidth="1"/>
    <col min="3074" max="3074" width="51" style="103" customWidth="1"/>
    <col min="3075" max="3075" width="6.140625" style="103" bestFit="1" customWidth="1"/>
    <col min="3076" max="3076" width="9" style="103" customWidth="1"/>
    <col min="3077" max="3077" width="12.42578125" style="103" customWidth="1"/>
    <col min="3078" max="3078" width="13.140625" style="103" customWidth="1"/>
    <col min="3079" max="3079" width="13.140625" style="103" bestFit="1" customWidth="1"/>
    <col min="3080" max="3080" width="25" style="103" customWidth="1"/>
    <col min="3081" max="3081" width="13.140625" style="103" bestFit="1" customWidth="1"/>
    <col min="3082" max="3082" width="13" style="103" bestFit="1" customWidth="1"/>
    <col min="3083" max="3328" width="9.140625" style="103"/>
    <col min="3329" max="3329" width="7.7109375" style="103" customWidth="1"/>
    <col min="3330" max="3330" width="51" style="103" customWidth="1"/>
    <col min="3331" max="3331" width="6.140625" style="103" bestFit="1" customWidth="1"/>
    <col min="3332" max="3332" width="9" style="103" customWidth="1"/>
    <col min="3333" max="3333" width="12.42578125" style="103" customWidth="1"/>
    <col min="3334" max="3334" width="13.140625" style="103" customWidth="1"/>
    <col min="3335" max="3335" width="13.140625" style="103" bestFit="1" customWidth="1"/>
    <col min="3336" max="3336" width="25" style="103" customWidth="1"/>
    <col min="3337" max="3337" width="13.140625" style="103" bestFit="1" customWidth="1"/>
    <col min="3338" max="3338" width="13" style="103" bestFit="1" customWidth="1"/>
    <col min="3339" max="3584" width="9.140625" style="103"/>
    <col min="3585" max="3585" width="7.7109375" style="103" customWidth="1"/>
    <col min="3586" max="3586" width="51" style="103" customWidth="1"/>
    <col min="3587" max="3587" width="6.140625" style="103" bestFit="1" customWidth="1"/>
    <col min="3588" max="3588" width="9" style="103" customWidth="1"/>
    <col min="3589" max="3589" width="12.42578125" style="103" customWidth="1"/>
    <col min="3590" max="3590" width="13.140625" style="103" customWidth="1"/>
    <col min="3591" max="3591" width="13.140625" style="103" bestFit="1" customWidth="1"/>
    <col min="3592" max="3592" width="25" style="103" customWidth="1"/>
    <col min="3593" max="3593" width="13.140625" style="103" bestFit="1" customWidth="1"/>
    <col min="3594" max="3594" width="13" style="103" bestFit="1" customWidth="1"/>
    <col min="3595" max="3840" width="9.140625" style="103"/>
    <col min="3841" max="3841" width="7.7109375" style="103" customWidth="1"/>
    <col min="3842" max="3842" width="51" style="103" customWidth="1"/>
    <col min="3843" max="3843" width="6.140625" style="103" bestFit="1" customWidth="1"/>
    <col min="3844" max="3844" width="9" style="103" customWidth="1"/>
    <col min="3845" max="3845" width="12.42578125" style="103" customWidth="1"/>
    <col min="3846" max="3846" width="13.140625" style="103" customWidth="1"/>
    <col min="3847" max="3847" width="13.140625" style="103" bestFit="1" customWidth="1"/>
    <col min="3848" max="3848" width="25" style="103" customWidth="1"/>
    <col min="3849" max="3849" width="13.140625" style="103" bestFit="1" customWidth="1"/>
    <col min="3850" max="3850" width="13" style="103" bestFit="1" customWidth="1"/>
    <col min="3851" max="4096" width="9.140625" style="103"/>
    <col min="4097" max="4097" width="7.7109375" style="103" customWidth="1"/>
    <col min="4098" max="4098" width="51" style="103" customWidth="1"/>
    <col min="4099" max="4099" width="6.140625" style="103" bestFit="1" customWidth="1"/>
    <col min="4100" max="4100" width="9" style="103" customWidth="1"/>
    <col min="4101" max="4101" width="12.42578125" style="103" customWidth="1"/>
    <col min="4102" max="4102" width="13.140625" style="103" customWidth="1"/>
    <col min="4103" max="4103" width="13.140625" style="103" bestFit="1" customWidth="1"/>
    <col min="4104" max="4104" width="25" style="103" customWidth="1"/>
    <col min="4105" max="4105" width="13.140625" style="103" bestFit="1" customWidth="1"/>
    <col min="4106" max="4106" width="13" style="103" bestFit="1" customWidth="1"/>
    <col min="4107" max="4352" width="9.140625" style="103"/>
    <col min="4353" max="4353" width="7.7109375" style="103" customWidth="1"/>
    <col min="4354" max="4354" width="51" style="103" customWidth="1"/>
    <col min="4355" max="4355" width="6.140625" style="103" bestFit="1" customWidth="1"/>
    <col min="4356" max="4356" width="9" style="103" customWidth="1"/>
    <col min="4357" max="4357" width="12.42578125" style="103" customWidth="1"/>
    <col min="4358" max="4358" width="13.140625" style="103" customWidth="1"/>
    <col min="4359" max="4359" width="13.140625" style="103" bestFit="1" customWidth="1"/>
    <col min="4360" max="4360" width="25" style="103" customWidth="1"/>
    <col min="4361" max="4361" width="13.140625" style="103" bestFit="1" customWidth="1"/>
    <col min="4362" max="4362" width="13" style="103" bestFit="1" customWidth="1"/>
    <col min="4363" max="4608" width="9.140625" style="103"/>
    <col min="4609" max="4609" width="7.7109375" style="103" customWidth="1"/>
    <col min="4610" max="4610" width="51" style="103" customWidth="1"/>
    <col min="4611" max="4611" width="6.140625" style="103" bestFit="1" customWidth="1"/>
    <col min="4612" max="4612" width="9" style="103" customWidth="1"/>
    <col min="4613" max="4613" width="12.42578125" style="103" customWidth="1"/>
    <col min="4614" max="4614" width="13.140625" style="103" customWidth="1"/>
    <col min="4615" max="4615" width="13.140625" style="103" bestFit="1" customWidth="1"/>
    <col min="4616" max="4616" width="25" style="103" customWidth="1"/>
    <col min="4617" max="4617" width="13.140625" style="103" bestFit="1" customWidth="1"/>
    <col min="4618" max="4618" width="13" style="103" bestFit="1" customWidth="1"/>
    <col min="4619" max="4864" width="9.140625" style="103"/>
    <col min="4865" max="4865" width="7.7109375" style="103" customWidth="1"/>
    <col min="4866" max="4866" width="51" style="103" customWidth="1"/>
    <col min="4867" max="4867" width="6.140625" style="103" bestFit="1" customWidth="1"/>
    <col min="4868" max="4868" width="9" style="103" customWidth="1"/>
    <col min="4869" max="4869" width="12.42578125" style="103" customWidth="1"/>
    <col min="4870" max="4870" width="13.140625" style="103" customWidth="1"/>
    <col min="4871" max="4871" width="13.140625" style="103" bestFit="1" customWidth="1"/>
    <col min="4872" max="4872" width="25" style="103" customWidth="1"/>
    <col min="4873" max="4873" width="13.140625" style="103" bestFit="1" customWidth="1"/>
    <col min="4874" max="4874" width="13" style="103" bestFit="1" customWidth="1"/>
    <col min="4875" max="5120" width="9.140625" style="103"/>
    <col min="5121" max="5121" width="7.7109375" style="103" customWidth="1"/>
    <col min="5122" max="5122" width="51" style="103" customWidth="1"/>
    <col min="5123" max="5123" width="6.140625" style="103" bestFit="1" customWidth="1"/>
    <col min="5124" max="5124" width="9" style="103" customWidth="1"/>
    <col min="5125" max="5125" width="12.42578125" style="103" customWidth="1"/>
    <col min="5126" max="5126" width="13.140625" style="103" customWidth="1"/>
    <col min="5127" max="5127" width="13.140625" style="103" bestFit="1" customWidth="1"/>
    <col min="5128" max="5128" width="25" style="103" customWidth="1"/>
    <col min="5129" max="5129" width="13.140625" style="103" bestFit="1" customWidth="1"/>
    <col min="5130" max="5130" width="13" style="103" bestFit="1" customWidth="1"/>
    <col min="5131" max="5376" width="9.140625" style="103"/>
    <col min="5377" max="5377" width="7.7109375" style="103" customWidth="1"/>
    <col min="5378" max="5378" width="51" style="103" customWidth="1"/>
    <col min="5379" max="5379" width="6.140625" style="103" bestFit="1" customWidth="1"/>
    <col min="5380" max="5380" width="9" style="103" customWidth="1"/>
    <col min="5381" max="5381" width="12.42578125" style="103" customWidth="1"/>
    <col min="5382" max="5382" width="13.140625" style="103" customWidth="1"/>
    <col min="5383" max="5383" width="13.140625" style="103" bestFit="1" customWidth="1"/>
    <col min="5384" max="5384" width="25" style="103" customWidth="1"/>
    <col min="5385" max="5385" width="13.140625" style="103" bestFit="1" customWidth="1"/>
    <col min="5386" max="5386" width="13" style="103" bestFit="1" customWidth="1"/>
    <col min="5387" max="5632" width="9.140625" style="103"/>
    <col min="5633" max="5633" width="7.7109375" style="103" customWidth="1"/>
    <col min="5634" max="5634" width="51" style="103" customWidth="1"/>
    <col min="5635" max="5635" width="6.140625" style="103" bestFit="1" customWidth="1"/>
    <col min="5636" max="5636" width="9" style="103" customWidth="1"/>
    <col min="5637" max="5637" width="12.42578125" style="103" customWidth="1"/>
    <col min="5638" max="5638" width="13.140625" style="103" customWidth="1"/>
    <col min="5639" max="5639" width="13.140625" style="103" bestFit="1" customWidth="1"/>
    <col min="5640" max="5640" width="25" style="103" customWidth="1"/>
    <col min="5641" max="5641" width="13.140625" style="103" bestFit="1" customWidth="1"/>
    <col min="5642" max="5642" width="13" style="103" bestFit="1" customWidth="1"/>
    <col min="5643" max="5888" width="9.140625" style="103"/>
    <col min="5889" max="5889" width="7.7109375" style="103" customWidth="1"/>
    <col min="5890" max="5890" width="51" style="103" customWidth="1"/>
    <col min="5891" max="5891" width="6.140625" style="103" bestFit="1" customWidth="1"/>
    <col min="5892" max="5892" width="9" style="103" customWidth="1"/>
    <col min="5893" max="5893" width="12.42578125" style="103" customWidth="1"/>
    <col min="5894" max="5894" width="13.140625" style="103" customWidth="1"/>
    <col min="5895" max="5895" width="13.140625" style="103" bestFit="1" customWidth="1"/>
    <col min="5896" max="5896" width="25" style="103" customWidth="1"/>
    <col min="5897" max="5897" width="13.140625" style="103" bestFit="1" customWidth="1"/>
    <col min="5898" max="5898" width="13" style="103" bestFit="1" customWidth="1"/>
    <col min="5899" max="6144" width="9.140625" style="103"/>
    <col min="6145" max="6145" width="7.7109375" style="103" customWidth="1"/>
    <col min="6146" max="6146" width="51" style="103" customWidth="1"/>
    <col min="6147" max="6147" width="6.140625" style="103" bestFit="1" customWidth="1"/>
    <col min="6148" max="6148" width="9" style="103" customWidth="1"/>
    <col min="6149" max="6149" width="12.42578125" style="103" customWidth="1"/>
    <col min="6150" max="6150" width="13.140625" style="103" customWidth="1"/>
    <col min="6151" max="6151" width="13.140625" style="103" bestFit="1" customWidth="1"/>
    <col min="6152" max="6152" width="25" style="103" customWidth="1"/>
    <col min="6153" max="6153" width="13.140625" style="103" bestFit="1" customWidth="1"/>
    <col min="6154" max="6154" width="13" style="103" bestFit="1" customWidth="1"/>
    <col min="6155" max="6400" width="9.140625" style="103"/>
    <col min="6401" max="6401" width="7.7109375" style="103" customWidth="1"/>
    <col min="6402" max="6402" width="51" style="103" customWidth="1"/>
    <col min="6403" max="6403" width="6.140625" style="103" bestFit="1" customWidth="1"/>
    <col min="6404" max="6404" width="9" style="103" customWidth="1"/>
    <col min="6405" max="6405" width="12.42578125" style="103" customWidth="1"/>
    <col min="6406" max="6406" width="13.140625" style="103" customWidth="1"/>
    <col min="6407" max="6407" width="13.140625" style="103" bestFit="1" customWidth="1"/>
    <col min="6408" max="6408" width="25" style="103" customWidth="1"/>
    <col min="6409" max="6409" width="13.140625" style="103" bestFit="1" customWidth="1"/>
    <col min="6410" max="6410" width="13" style="103" bestFit="1" customWidth="1"/>
    <col min="6411" max="6656" width="9.140625" style="103"/>
    <col min="6657" max="6657" width="7.7109375" style="103" customWidth="1"/>
    <col min="6658" max="6658" width="51" style="103" customWidth="1"/>
    <col min="6659" max="6659" width="6.140625" style="103" bestFit="1" customWidth="1"/>
    <col min="6660" max="6660" width="9" style="103" customWidth="1"/>
    <col min="6661" max="6661" width="12.42578125" style="103" customWidth="1"/>
    <col min="6662" max="6662" width="13.140625" style="103" customWidth="1"/>
    <col min="6663" max="6663" width="13.140625" style="103" bestFit="1" customWidth="1"/>
    <col min="6664" max="6664" width="25" style="103" customWidth="1"/>
    <col min="6665" max="6665" width="13.140625" style="103" bestFit="1" customWidth="1"/>
    <col min="6666" max="6666" width="13" style="103" bestFit="1" customWidth="1"/>
    <col min="6667" max="6912" width="9.140625" style="103"/>
    <col min="6913" max="6913" width="7.7109375" style="103" customWidth="1"/>
    <col min="6914" max="6914" width="51" style="103" customWidth="1"/>
    <col min="6915" max="6915" width="6.140625" style="103" bestFit="1" customWidth="1"/>
    <col min="6916" max="6916" width="9" style="103" customWidth="1"/>
    <col min="6917" max="6917" width="12.42578125" style="103" customWidth="1"/>
    <col min="6918" max="6918" width="13.140625" style="103" customWidth="1"/>
    <col min="6919" max="6919" width="13.140625" style="103" bestFit="1" customWidth="1"/>
    <col min="6920" max="6920" width="25" style="103" customWidth="1"/>
    <col min="6921" max="6921" width="13.140625" style="103" bestFit="1" customWidth="1"/>
    <col min="6922" max="6922" width="13" style="103" bestFit="1" customWidth="1"/>
    <col min="6923" max="7168" width="9.140625" style="103"/>
    <col min="7169" max="7169" width="7.7109375" style="103" customWidth="1"/>
    <col min="7170" max="7170" width="51" style="103" customWidth="1"/>
    <col min="7171" max="7171" width="6.140625" style="103" bestFit="1" customWidth="1"/>
    <col min="7172" max="7172" width="9" style="103" customWidth="1"/>
    <col min="7173" max="7173" width="12.42578125" style="103" customWidth="1"/>
    <col min="7174" max="7174" width="13.140625" style="103" customWidth="1"/>
    <col min="7175" max="7175" width="13.140625" style="103" bestFit="1" customWidth="1"/>
    <col min="7176" max="7176" width="25" style="103" customWidth="1"/>
    <col min="7177" max="7177" width="13.140625" style="103" bestFit="1" customWidth="1"/>
    <col min="7178" max="7178" width="13" style="103" bestFit="1" customWidth="1"/>
    <col min="7179" max="7424" width="9.140625" style="103"/>
    <col min="7425" max="7425" width="7.7109375" style="103" customWidth="1"/>
    <col min="7426" max="7426" width="51" style="103" customWidth="1"/>
    <col min="7427" max="7427" width="6.140625" style="103" bestFit="1" customWidth="1"/>
    <col min="7428" max="7428" width="9" style="103" customWidth="1"/>
    <col min="7429" max="7429" width="12.42578125" style="103" customWidth="1"/>
    <col min="7430" max="7430" width="13.140625" style="103" customWidth="1"/>
    <col min="7431" max="7431" width="13.140625" style="103" bestFit="1" customWidth="1"/>
    <col min="7432" max="7432" width="25" style="103" customWidth="1"/>
    <col min="7433" max="7433" width="13.140625" style="103" bestFit="1" customWidth="1"/>
    <col min="7434" max="7434" width="13" style="103" bestFit="1" customWidth="1"/>
    <col min="7435" max="7680" width="9.140625" style="103"/>
    <col min="7681" max="7681" width="7.7109375" style="103" customWidth="1"/>
    <col min="7682" max="7682" width="51" style="103" customWidth="1"/>
    <col min="7683" max="7683" width="6.140625" style="103" bestFit="1" customWidth="1"/>
    <col min="7684" max="7684" width="9" style="103" customWidth="1"/>
    <col min="7685" max="7685" width="12.42578125" style="103" customWidth="1"/>
    <col min="7686" max="7686" width="13.140625" style="103" customWidth="1"/>
    <col min="7687" max="7687" width="13.140625" style="103" bestFit="1" customWidth="1"/>
    <col min="7688" max="7688" width="25" style="103" customWidth="1"/>
    <col min="7689" max="7689" width="13.140625" style="103" bestFit="1" customWidth="1"/>
    <col min="7690" max="7690" width="13" style="103" bestFit="1" customWidth="1"/>
    <col min="7691" max="7936" width="9.140625" style="103"/>
    <col min="7937" max="7937" width="7.7109375" style="103" customWidth="1"/>
    <col min="7938" max="7938" width="51" style="103" customWidth="1"/>
    <col min="7939" max="7939" width="6.140625" style="103" bestFit="1" customWidth="1"/>
    <col min="7940" max="7940" width="9" style="103" customWidth="1"/>
    <col min="7941" max="7941" width="12.42578125" style="103" customWidth="1"/>
    <col min="7942" max="7942" width="13.140625" style="103" customWidth="1"/>
    <col min="7943" max="7943" width="13.140625" style="103" bestFit="1" customWidth="1"/>
    <col min="7944" max="7944" width="25" style="103" customWidth="1"/>
    <col min="7945" max="7945" width="13.140625" style="103" bestFit="1" customWidth="1"/>
    <col min="7946" max="7946" width="13" style="103" bestFit="1" customWidth="1"/>
    <col min="7947" max="8192" width="9.140625" style="103"/>
    <col min="8193" max="8193" width="7.7109375" style="103" customWidth="1"/>
    <col min="8194" max="8194" width="51" style="103" customWidth="1"/>
    <col min="8195" max="8195" width="6.140625" style="103" bestFit="1" customWidth="1"/>
    <col min="8196" max="8196" width="9" style="103" customWidth="1"/>
    <col min="8197" max="8197" width="12.42578125" style="103" customWidth="1"/>
    <col min="8198" max="8198" width="13.140625" style="103" customWidth="1"/>
    <col min="8199" max="8199" width="13.140625" style="103" bestFit="1" customWidth="1"/>
    <col min="8200" max="8200" width="25" style="103" customWidth="1"/>
    <col min="8201" max="8201" width="13.140625" style="103" bestFit="1" customWidth="1"/>
    <col min="8202" max="8202" width="13" style="103" bestFit="1" customWidth="1"/>
    <col min="8203" max="8448" width="9.140625" style="103"/>
    <col min="8449" max="8449" width="7.7109375" style="103" customWidth="1"/>
    <col min="8450" max="8450" width="51" style="103" customWidth="1"/>
    <col min="8451" max="8451" width="6.140625" style="103" bestFit="1" customWidth="1"/>
    <col min="8452" max="8452" width="9" style="103" customWidth="1"/>
    <col min="8453" max="8453" width="12.42578125" style="103" customWidth="1"/>
    <col min="8454" max="8454" width="13.140625" style="103" customWidth="1"/>
    <col min="8455" max="8455" width="13.140625" style="103" bestFit="1" customWidth="1"/>
    <col min="8456" max="8456" width="25" style="103" customWidth="1"/>
    <col min="8457" max="8457" width="13.140625" style="103" bestFit="1" customWidth="1"/>
    <col min="8458" max="8458" width="13" style="103" bestFit="1" customWidth="1"/>
    <col min="8459" max="8704" width="9.140625" style="103"/>
    <col min="8705" max="8705" width="7.7109375" style="103" customWidth="1"/>
    <col min="8706" max="8706" width="51" style="103" customWidth="1"/>
    <col min="8707" max="8707" width="6.140625" style="103" bestFit="1" customWidth="1"/>
    <col min="8708" max="8708" width="9" style="103" customWidth="1"/>
    <col min="8709" max="8709" width="12.42578125" style="103" customWidth="1"/>
    <col min="8710" max="8710" width="13.140625" style="103" customWidth="1"/>
    <col min="8711" max="8711" width="13.140625" style="103" bestFit="1" customWidth="1"/>
    <col min="8712" max="8712" width="25" style="103" customWidth="1"/>
    <col min="8713" max="8713" width="13.140625" style="103" bestFit="1" customWidth="1"/>
    <col min="8714" max="8714" width="13" style="103" bestFit="1" customWidth="1"/>
    <col min="8715" max="8960" width="9.140625" style="103"/>
    <col min="8961" max="8961" width="7.7109375" style="103" customWidth="1"/>
    <col min="8962" max="8962" width="51" style="103" customWidth="1"/>
    <col min="8963" max="8963" width="6.140625" style="103" bestFit="1" customWidth="1"/>
    <col min="8964" max="8964" width="9" style="103" customWidth="1"/>
    <col min="8965" max="8965" width="12.42578125" style="103" customWidth="1"/>
    <col min="8966" max="8966" width="13.140625" style="103" customWidth="1"/>
    <col min="8967" max="8967" width="13.140625" style="103" bestFit="1" customWidth="1"/>
    <col min="8968" max="8968" width="25" style="103" customWidth="1"/>
    <col min="8969" max="8969" width="13.140625" style="103" bestFit="1" customWidth="1"/>
    <col min="8970" max="8970" width="13" style="103" bestFit="1" customWidth="1"/>
    <col min="8971" max="9216" width="9.140625" style="103"/>
    <col min="9217" max="9217" width="7.7109375" style="103" customWidth="1"/>
    <col min="9218" max="9218" width="51" style="103" customWidth="1"/>
    <col min="9219" max="9219" width="6.140625" style="103" bestFit="1" customWidth="1"/>
    <col min="9220" max="9220" width="9" style="103" customWidth="1"/>
    <col min="9221" max="9221" width="12.42578125" style="103" customWidth="1"/>
    <col min="9222" max="9222" width="13.140625" style="103" customWidth="1"/>
    <col min="9223" max="9223" width="13.140625" style="103" bestFit="1" customWidth="1"/>
    <col min="9224" max="9224" width="25" style="103" customWidth="1"/>
    <col min="9225" max="9225" width="13.140625" style="103" bestFit="1" customWidth="1"/>
    <col min="9226" max="9226" width="13" style="103" bestFit="1" customWidth="1"/>
    <col min="9227" max="9472" width="9.140625" style="103"/>
    <col min="9473" max="9473" width="7.7109375" style="103" customWidth="1"/>
    <col min="9474" max="9474" width="51" style="103" customWidth="1"/>
    <col min="9475" max="9475" width="6.140625" style="103" bestFit="1" customWidth="1"/>
    <col min="9476" max="9476" width="9" style="103" customWidth="1"/>
    <col min="9477" max="9477" width="12.42578125" style="103" customWidth="1"/>
    <col min="9478" max="9478" width="13.140625" style="103" customWidth="1"/>
    <col min="9479" max="9479" width="13.140625" style="103" bestFit="1" customWidth="1"/>
    <col min="9480" max="9480" width="25" style="103" customWidth="1"/>
    <col min="9481" max="9481" width="13.140625" style="103" bestFit="1" customWidth="1"/>
    <col min="9482" max="9482" width="13" style="103" bestFit="1" customWidth="1"/>
    <col min="9483" max="9728" width="9.140625" style="103"/>
    <col min="9729" max="9729" width="7.7109375" style="103" customWidth="1"/>
    <col min="9730" max="9730" width="51" style="103" customWidth="1"/>
    <col min="9731" max="9731" width="6.140625" style="103" bestFit="1" customWidth="1"/>
    <col min="9732" max="9732" width="9" style="103" customWidth="1"/>
    <col min="9733" max="9733" width="12.42578125" style="103" customWidth="1"/>
    <col min="9734" max="9734" width="13.140625" style="103" customWidth="1"/>
    <col min="9735" max="9735" width="13.140625" style="103" bestFit="1" customWidth="1"/>
    <col min="9736" max="9736" width="25" style="103" customWidth="1"/>
    <col min="9737" max="9737" width="13.140625" style="103" bestFit="1" customWidth="1"/>
    <col min="9738" max="9738" width="13" style="103" bestFit="1" customWidth="1"/>
    <col min="9739" max="9984" width="9.140625" style="103"/>
    <col min="9985" max="9985" width="7.7109375" style="103" customWidth="1"/>
    <col min="9986" max="9986" width="51" style="103" customWidth="1"/>
    <col min="9987" max="9987" width="6.140625" style="103" bestFit="1" customWidth="1"/>
    <col min="9988" max="9988" width="9" style="103" customWidth="1"/>
    <col min="9989" max="9989" width="12.42578125" style="103" customWidth="1"/>
    <col min="9990" max="9990" width="13.140625" style="103" customWidth="1"/>
    <col min="9991" max="9991" width="13.140625" style="103" bestFit="1" customWidth="1"/>
    <col min="9992" max="9992" width="25" style="103" customWidth="1"/>
    <col min="9993" max="9993" width="13.140625" style="103" bestFit="1" customWidth="1"/>
    <col min="9994" max="9994" width="13" style="103" bestFit="1" customWidth="1"/>
    <col min="9995" max="10240" width="9.140625" style="103"/>
    <col min="10241" max="10241" width="7.7109375" style="103" customWidth="1"/>
    <col min="10242" max="10242" width="51" style="103" customWidth="1"/>
    <col min="10243" max="10243" width="6.140625" style="103" bestFit="1" customWidth="1"/>
    <col min="10244" max="10244" width="9" style="103" customWidth="1"/>
    <col min="10245" max="10245" width="12.42578125" style="103" customWidth="1"/>
    <col min="10246" max="10246" width="13.140625" style="103" customWidth="1"/>
    <col min="10247" max="10247" width="13.140625" style="103" bestFit="1" customWidth="1"/>
    <col min="10248" max="10248" width="25" style="103" customWidth="1"/>
    <col min="10249" max="10249" width="13.140625" style="103" bestFit="1" customWidth="1"/>
    <col min="10250" max="10250" width="13" style="103" bestFit="1" customWidth="1"/>
    <col min="10251" max="10496" width="9.140625" style="103"/>
    <col min="10497" max="10497" width="7.7109375" style="103" customWidth="1"/>
    <col min="10498" max="10498" width="51" style="103" customWidth="1"/>
    <col min="10499" max="10499" width="6.140625" style="103" bestFit="1" customWidth="1"/>
    <col min="10500" max="10500" width="9" style="103" customWidth="1"/>
    <col min="10501" max="10501" width="12.42578125" style="103" customWidth="1"/>
    <col min="10502" max="10502" width="13.140625" style="103" customWidth="1"/>
    <col min="10503" max="10503" width="13.140625" style="103" bestFit="1" customWidth="1"/>
    <col min="10504" max="10504" width="25" style="103" customWidth="1"/>
    <col min="10505" max="10505" width="13.140625" style="103" bestFit="1" customWidth="1"/>
    <col min="10506" max="10506" width="13" style="103" bestFit="1" customWidth="1"/>
    <col min="10507" max="10752" width="9.140625" style="103"/>
    <col min="10753" max="10753" width="7.7109375" style="103" customWidth="1"/>
    <col min="10754" max="10754" width="51" style="103" customWidth="1"/>
    <col min="10755" max="10755" width="6.140625" style="103" bestFit="1" customWidth="1"/>
    <col min="10756" max="10756" width="9" style="103" customWidth="1"/>
    <col min="10757" max="10757" width="12.42578125" style="103" customWidth="1"/>
    <col min="10758" max="10758" width="13.140625" style="103" customWidth="1"/>
    <col min="10759" max="10759" width="13.140625" style="103" bestFit="1" customWidth="1"/>
    <col min="10760" max="10760" width="25" style="103" customWidth="1"/>
    <col min="10761" max="10761" width="13.140625" style="103" bestFit="1" customWidth="1"/>
    <col min="10762" max="10762" width="13" style="103" bestFit="1" customWidth="1"/>
    <col min="10763" max="11008" width="9.140625" style="103"/>
    <col min="11009" max="11009" width="7.7109375" style="103" customWidth="1"/>
    <col min="11010" max="11010" width="51" style="103" customWidth="1"/>
    <col min="11011" max="11011" width="6.140625" style="103" bestFit="1" customWidth="1"/>
    <col min="11012" max="11012" width="9" style="103" customWidth="1"/>
    <col min="11013" max="11013" width="12.42578125" style="103" customWidth="1"/>
    <col min="11014" max="11014" width="13.140625" style="103" customWidth="1"/>
    <col min="11015" max="11015" width="13.140625" style="103" bestFit="1" customWidth="1"/>
    <col min="11016" max="11016" width="25" style="103" customWidth="1"/>
    <col min="11017" max="11017" width="13.140625" style="103" bestFit="1" customWidth="1"/>
    <col min="11018" max="11018" width="13" style="103" bestFit="1" customWidth="1"/>
    <col min="11019" max="11264" width="9.140625" style="103"/>
    <col min="11265" max="11265" width="7.7109375" style="103" customWidth="1"/>
    <col min="11266" max="11266" width="51" style="103" customWidth="1"/>
    <col min="11267" max="11267" width="6.140625" style="103" bestFit="1" customWidth="1"/>
    <col min="11268" max="11268" width="9" style="103" customWidth="1"/>
    <col min="11269" max="11269" width="12.42578125" style="103" customWidth="1"/>
    <col min="11270" max="11270" width="13.140625" style="103" customWidth="1"/>
    <col min="11271" max="11271" width="13.140625" style="103" bestFit="1" customWidth="1"/>
    <col min="11272" max="11272" width="25" style="103" customWidth="1"/>
    <col min="11273" max="11273" width="13.140625" style="103" bestFit="1" customWidth="1"/>
    <col min="11274" max="11274" width="13" style="103" bestFit="1" customWidth="1"/>
    <col min="11275" max="11520" width="9.140625" style="103"/>
    <col min="11521" max="11521" width="7.7109375" style="103" customWidth="1"/>
    <col min="11522" max="11522" width="51" style="103" customWidth="1"/>
    <col min="11523" max="11523" width="6.140625" style="103" bestFit="1" customWidth="1"/>
    <col min="11524" max="11524" width="9" style="103" customWidth="1"/>
    <col min="11525" max="11525" width="12.42578125" style="103" customWidth="1"/>
    <col min="11526" max="11526" width="13.140625" style="103" customWidth="1"/>
    <col min="11527" max="11527" width="13.140625" style="103" bestFit="1" customWidth="1"/>
    <col min="11528" max="11528" width="25" style="103" customWidth="1"/>
    <col min="11529" max="11529" width="13.140625" style="103" bestFit="1" customWidth="1"/>
    <col min="11530" max="11530" width="13" style="103" bestFit="1" customWidth="1"/>
    <col min="11531" max="11776" width="9.140625" style="103"/>
    <col min="11777" max="11777" width="7.7109375" style="103" customWidth="1"/>
    <col min="11778" max="11778" width="51" style="103" customWidth="1"/>
    <col min="11779" max="11779" width="6.140625" style="103" bestFit="1" customWidth="1"/>
    <col min="11780" max="11780" width="9" style="103" customWidth="1"/>
    <col min="11781" max="11781" width="12.42578125" style="103" customWidth="1"/>
    <col min="11782" max="11782" width="13.140625" style="103" customWidth="1"/>
    <col min="11783" max="11783" width="13.140625" style="103" bestFit="1" customWidth="1"/>
    <col min="11784" max="11784" width="25" style="103" customWidth="1"/>
    <col min="11785" max="11785" width="13.140625" style="103" bestFit="1" customWidth="1"/>
    <col min="11786" max="11786" width="13" style="103" bestFit="1" customWidth="1"/>
    <col min="11787" max="12032" width="9.140625" style="103"/>
    <col min="12033" max="12033" width="7.7109375" style="103" customWidth="1"/>
    <col min="12034" max="12034" width="51" style="103" customWidth="1"/>
    <col min="12035" max="12035" width="6.140625" style="103" bestFit="1" customWidth="1"/>
    <col min="12036" max="12036" width="9" style="103" customWidth="1"/>
    <col min="12037" max="12037" width="12.42578125" style="103" customWidth="1"/>
    <col min="12038" max="12038" width="13.140625" style="103" customWidth="1"/>
    <col min="12039" max="12039" width="13.140625" style="103" bestFit="1" customWidth="1"/>
    <col min="12040" max="12040" width="25" style="103" customWidth="1"/>
    <col min="12041" max="12041" width="13.140625" style="103" bestFit="1" customWidth="1"/>
    <col min="12042" max="12042" width="13" style="103" bestFit="1" customWidth="1"/>
    <col min="12043" max="12288" width="9.140625" style="103"/>
    <col min="12289" max="12289" width="7.7109375" style="103" customWidth="1"/>
    <col min="12290" max="12290" width="51" style="103" customWidth="1"/>
    <col min="12291" max="12291" width="6.140625" style="103" bestFit="1" customWidth="1"/>
    <col min="12292" max="12292" width="9" style="103" customWidth="1"/>
    <col min="12293" max="12293" width="12.42578125" style="103" customWidth="1"/>
    <col min="12294" max="12294" width="13.140625" style="103" customWidth="1"/>
    <col min="12295" max="12295" width="13.140625" style="103" bestFit="1" customWidth="1"/>
    <col min="12296" max="12296" width="25" style="103" customWidth="1"/>
    <col min="12297" max="12297" width="13.140625" style="103" bestFit="1" customWidth="1"/>
    <col min="12298" max="12298" width="13" style="103" bestFit="1" customWidth="1"/>
    <col min="12299" max="12544" width="9.140625" style="103"/>
    <col min="12545" max="12545" width="7.7109375" style="103" customWidth="1"/>
    <col min="12546" max="12546" width="51" style="103" customWidth="1"/>
    <col min="12547" max="12547" width="6.140625" style="103" bestFit="1" customWidth="1"/>
    <col min="12548" max="12548" width="9" style="103" customWidth="1"/>
    <col min="12549" max="12549" width="12.42578125" style="103" customWidth="1"/>
    <col min="12550" max="12550" width="13.140625" style="103" customWidth="1"/>
    <col min="12551" max="12551" width="13.140625" style="103" bestFit="1" customWidth="1"/>
    <col min="12552" max="12552" width="25" style="103" customWidth="1"/>
    <col min="12553" max="12553" width="13.140625" style="103" bestFit="1" customWidth="1"/>
    <col min="12554" max="12554" width="13" style="103" bestFit="1" customWidth="1"/>
    <col min="12555" max="12800" width="9.140625" style="103"/>
    <col min="12801" max="12801" width="7.7109375" style="103" customWidth="1"/>
    <col min="12802" max="12802" width="51" style="103" customWidth="1"/>
    <col min="12803" max="12803" width="6.140625" style="103" bestFit="1" customWidth="1"/>
    <col min="12804" max="12804" width="9" style="103" customWidth="1"/>
    <col min="12805" max="12805" width="12.42578125" style="103" customWidth="1"/>
    <col min="12806" max="12806" width="13.140625" style="103" customWidth="1"/>
    <col min="12807" max="12807" width="13.140625" style="103" bestFit="1" customWidth="1"/>
    <col min="12808" max="12808" width="25" style="103" customWidth="1"/>
    <col min="12809" max="12809" width="13.140625" style="103" bestFit="1" customWidth="1"/>
    <col min="12810" max="12810" width="13" style="103" bestFit="1" customWidth="1"/>
    <col min="12811" max="13056" width="9.140625" style="103"/>
    <col min="13057" max="13057" width="7.7109375" style="103" customWidth="1"/>
    <col min="13058" max="13058" width="51" style="103" customWidth="1"/>
    <col min="13059" max="13059" width="6.140625" style="103" bestFit="1" customWidth="1"/>
    <col min="13060" max="13060" width="9" style="103" customWidth="1"/>
    <col min="13061" max="13061" width="12.42578125" style="103" customWidth="1"/>
    <col min="13062" max="13062" width="13.140625" style="103" customWidth="1"/>
    <col min="13063" max="13063" width="13.140625" style="103" bestFit="1" customWidth="1"/>
    <col min="13064" max="13064" width="25" style="103" customWidth="1"/>
    <col min="13065" max="13065" width="13.140625" style="103" bestFit="1" customWidth="1"/>
    <col min="13066" max="13066" width="13" style="103" bestFit="1" customWidth="1"/>
    <col min="13067" max="13312" width="9.140625" style="103"/>
    <col min="13313" max="13313" width="7.7109375" style="103" customWidth="1"/>
    <col min="13314" max="13314" width="51" style="103" customWidth="1"/>
    <col min="13315" max="13315" width="6.140625" style="103" bestFit="1" customWidth="1"/>
    <col min="13316" max="13316" width="9" style="103" customWidth="1"/>
    <col min="13317" max="13317" width="12.42578125" style="103" customWidth="1"/>
    <col min="13318" max="13318" width="13.140625" style="103" customWidth="1"/>
    <col min="13319" max="13319" width="13.140625" style="103" bestFit="1" customWidth="1"/>
    <col min="13320" max="13320" width="25" style="103" customWidth="1"/>
    <col min="13321" max="13321" width="13.140625" style="103" bestFit="1" customWidth="1"/>
    <col min="13322" max="13322" width="13" style="103" bestFit="1" customWidth="1"/>
    <col min="13323" max="13568" width="9.140625" style="103"/>
    <col min="13569" max="13569" width="7.7109375" style="103" customWidth="1"/>
    <col min="13570" max="13570" width="51" style="103" customWidth="1"/>
    <col min="13571" max="13571" width="6.140625" style="103" bestFit="1" customWidth="1"/>
    <col min="13572" max="13572" width="9" style="103" customWidth="1"/>
    <col min="13573" max="13573" width="12.42578125" style="103" customWidth="1"/>
    <col min="13574" max="13574" width="13.140625" style="103" customWidth="1"/>
    <col min="13575" max="13575" width="13.140625" style="103" bestFit="1" customWidth="1"/>
    <col min="13576" max="13576" width="25" style="103" customWidth="1"/>
    <col min="13577" max="13577" width="13.140625" style="103" bestFit="1" customWidth="1"/>
    <col min="13578" max="13578" width="13" style="103" bestFit="1" customWidth="1"/>
    <col min="13579" max="13824" width="9.140625" style="103"/>
    <col min="13825" max="13825" width="7.7109375" style="103" customWidth="1"/>
    <col min="13826" max="13826" width="51" style="103" customWidth="1"/>
    <col min="13827" max="13827" width="6.140625" style="103" bestFit="1" customWidth="1"/>
    <col min="13828" max="13828" width="9" style="103" customWidth="1"/>
    <col min="13829" max="13829" width="12.42578125" style="103" customWidth="1"/>
    <col min="13830" max="13830" width="13.140625" style="103" customWidth="1"/>
    <col min="13831" max="13831" width="13.140625" style="103" bestFit="1" customWidth="1"/>
    <col min="13832" max="13832" width="25" style="103" customWidth="1"/>
    <col min="13833" max="13833" width="13.140625" style="103" bestFit="1" customWidth="1"/>
    <col min="13834" max="13834" width="13" style="103" bestFit="1" customWidth="1"/>
    <col min="13835" max="14080" width="9.140625" style="103"/>
    <col min="14081" max="14081" width="7.7109375" style="103" customWidth="1"/>
    <col min="14082" max="14082" width="51" style="103" customWidth="1"/>
    <col min="14083" max="14083" width="6.140625" style="103" bestFit="1" customWidth="1"/>
    <col min="14084" max="14084" width="9" style="103" customWidth="1"/>
    <col min="14085" max="14085" width="12.42578125" style="103" customWidth="1"/>
    <col min="14086" max="14086" width="13.140625" style="103" customWidth="1"/>
    <col min="14087" max="14087" width="13.140625" style="103" bestFit="1" customWidth="1"/>
    <col min="14088" max="14088" width="25" style="103" customWidth="1"/>
    <col min="14089" max="14089" width="13.140625" style="103" bestFit="1" customWidth="1"/>
    <col min="14090" max="14090" width="13" style="103" bestFit="1" customWidth="1"/>
    <col min="14091" max="14336" width="9.140625" style="103"/>
    <col min="14337" max="14337" width="7.7109375" style="103" customWidth="1"/>
    <col min="14338" max="14338" width="51" style="103" customWidth="1"/>
    <col min="14339" max="14339" width="6.140625" style="103" bestFit="1" customWidth="1"/>
    <col min="14340" max="14340" width="9" style="103" customWidth="1"/>
    <col min="14341" max="14341" width="12.42578125" style="103" customWidth="1"/>
    <col min="14342" max="14342" width="13.140625" style="103" customWidth="1"/>
    <col min="14343" max="14343" width="13.140625" style="103" bestFit="1" customWidth="1"/>
    <col min="14344" max="14344" width="25" style="103" customWidth="1"/>
    <col min="14345" max="14345" width="13.140625" style="103" bestFit="1" customWidth="1"/>
    <col min="14346" max="14346" width="13" style="103" bestFit="1" customWidth="1"/>
    <col min="14347" max="14592" width="9.140625" style="103"/>
    <col min="14593" max="14593" width="7.7109375" style="103" customWidth="1"/>
    <col min="14594" max="14594" width="51" style="103" customWidth="1"/>
    <col min="14595" max="14595" width="6.140625" style="103" bestFit="1" customWidth="1"/>
    <col min="14596" max="14596" width="9" style="103" customWidth="1"/>
    <col min="14597" max="14597" width="12.42578125" style="103" customWidth="1"/>
    <col min="14598" max="14598" width="13.140625" style="103" customWidth="1"/>
    <col min="14599" max="14599" width="13.140625" style="103" bestFit="1" customWidth="1"/>
    <col min="14600" max="14600" width="25" style="103" customWidth="1"/>
    <col min="14601" max="14601" width="13.140625" style="103" bestFit="1" customWidth="1"/>
    <col min="14602" max="14602" width="13" style="103" bestFit="1" customWidth="1"/>
    <col min="14603" max="14848" width="9.140625" style="103"/>
    <col min="14849" max="14849" width="7.7109375" style="103" customWidth="1"/>
    <col min="14850" max="14850" width="51" style="103" customWidth="1"/>
    <col min="14851" max="14851" width="6.140625" style="103" bestFit="1" customWidth="1"/>
    <col min="14852" max="14852" width="9" style="103" customWidth="1"/>
    <col min="14853" max="14853" width="12.42578125" style="103" customWidth="1"/>
    <col min="14854" max="14854" width="13.140625" style="103" customWidth="1"/>
    <col min="14855" max="14855" width="13.140625" style="103" bestFit="1" customWidth="1"/>
    <col min="14856" max="14856" width="25" style="103" customWidth="1"/>
    <col min="14857" max="14857" width="13.140625" style="103" bestFit="1" customWidth="1"/>
    <col min="14858" max="14858" width="13" style="103" bestFit="1" customWidth="1"/>
    <col min="14859" max="15104" width="9.140625" style="103"/>
    <col min="15105" max="15105" width="7.7109375" style="103" customWidth="1"/>
    <col min="15106" max="15106" width="51" style="103" customWidth="1"/>
    <col min="15107" max="15107" width="6.140625" style="103" bestFit="1" customWidth="1"/>
    <col min="15108" max="15108" width="9" style="103" customWidth="1"/>
    <col min="15109" max="15109" width="12.42578125" style="103" customWidth="1"/>
    <col min="15110" max="15110" width="13.140625" style="103" customWidth="1"/>
    <col min="15111" max="15111" width="13.140625" style="103" bestFit="1" customWidth="1"/>
    <col min="15112" max="15112" width="25" style="103" customWidth="1"/>
    <col min="15113" max="15113" width="13.140625" style="103" bestFit="1" customWidth="1"/>
    <col min="15114" max="15114" width="13" style="103" bestFit="1" customWidth="1"/>
    <col min="15115" max="15360" width="9.140625" style="103"/>
    <col min="15361" max="15361" width="7.7109375" style="103" customWidth="1"/>
    <col min="15362" max="15362" width="51" style="103" customWidth="1"/>
    <col min="15363" max="15363" width="6.140625" style="103" bestFit="1" customWidth="1"/>
    <col min="15364" max="15364" width="9" style="103" customWidth="1"/>
    <col min="15365" max="15365" width="12.42578125" style="103" customWidth="1"/>
    <col min="15366" max="15366" width="13.140625" style="103" customWidth="1"/>
    <col min="15367" max="15367" width="13.140625" style="103" bestFit="1" customWidth="1"/>
    <col min="15368" max="15368" width="25" style="103" customWidth="1"/>
    <col min="15369" max="15369" width="13.140625" style="103" bestFit="1" customWidth="1"/>
    <col min="15370" max="15370" width="13" style="103" bestFit="1" customWidth="1"/>
    <col min="15371" max="15616" width="9.140625" style="103"/>
    <col min="15617" max="15617" width="7.7109375" style="103" customWidth="1"/>
    <col min="15618" max="15618" width="51" style="103" customWidth="1"/>
    <col min="15619" max="15619" width="6.140625" style="103" bestFit="1" customWidth="1"/>
    <col min="15620" max="15620" width="9" style="103" customWidth="1"/>
    <col min="15621" max="15621" width="12.42578125" style="103" customWidth="1"/>
    <col min="15622" max="15622" width="13.140625" style="103" customWidth="1"/>
    <col min="15623" max="15623" width="13.140625" style="103" bestFit="1" customWidth="1"/>
    <col min="15624" max="15624" width="25" style="103" customWidth="1"/>
    <col min="15625" max="15625" width="13.140625" style="103" bestFit="1" customWidth="1"/>
    <col min="15626" max="15626" width="13" style="103" bestFit="1" customWidth="1"/>
    <col min="15627" max="15872" width="9.140625" style="103"/>
    <col min="15873" max="15873" width="7.7109375" style="103" customWidth="1"/>
    <col min="15874" max="15874" width="51" style="103" customWidth="1"/>
    <col min="15875" max="15875" width="6.140625" style="103" bestFit="1" customWidth="1"/>
    <col min="15876" max="15876" width="9" style="103" customWidth="1"/>
    <col min="15877" max="15877" width="12.42578125" style="103" customWidth="1"/>
    <col min="15878" max="15878" width="13.140625" style="103" customWidth="1"/>
    <col min="15879" max="15879" width="13.140625" style="103" bestFit="1" customWidth="1"/>
    <col min="15880" max="15880" width="25" style="103" customWidth="1"/>
    <col min="15881" max="15881" width="13.140625" style="103" bestFit="1" customWidth="1"/>
    <col min="15882" max="15882" width="13" style="103" bestFit="1" customWidth="1"/>
    <col min="15883" max="16128" width="9.140625" style="103"/>
    <col min="16129" max="16129" width="7.7109375" style="103" customWidth="1"/>
    <col min="16130" max="16130" width="51" style="103" customWidth="1"/>
    <col min="16131" max="16131" width="6.140625" style="103" bestFit="1" customWidth="1"/>
    <col min="16132" max="16132" width="9" style="103" customWidth="1"/>
    <col min="16133" max="16133" width="12.42578125" style="103" customWidth="1"/>
    <col min="16134" max="16134" width="13.140625" style="103" customWidth="1"/>
    <col min="16135" max="16135" width="13.140625" style="103" bestFit="1" customWidth="1"/>
    <col min="16136" max="16136" width="25" style="103" customWidth="1"/>
    <col min="16137" max="16137" width="13.140625" style="103" bestFit="1" customWidth="1"/>
    <col min="16138" max="16138" width="13" style="103" bestFit="1" customWidth="1"/>
    <col min="16139" max="16384" width="9.140625" style="103"/>
  </cols>
  <sheetData>
    <row r="1" spans="1:6" ht="15" x14ac:dyDescent="0.25">
      <c r="A1" s="102" t="s">
        <v>122</v>
      </c>
      <c r="B1" s="102"/>
      <c r="C1" s="102"/>
      <c r="D1" s="102"/>
      <c r="E1" s="102"/>
      <c r="F1" s="102"/>
    </row>
    <row r="2" spans="1:6" ht="15" x14ac:dyDescent="0.25">
      <c r="A2" s="102" t="s">
        <v>123</v>
      </c>
      <c r="B2" s="102"/>
      <c r="C2" s="102"/>
      <c r="D2" s="102"/>
      <c r="E2" s="102"/>
      <c r="F2" s="102"/>
    </row>
    <row r="4" spans="1:6" ht="15" x14ac:dyDescent="0.25">
      <c r="A4" s="105" t="s">
        <v>124</v>
      </c>
      <c r="B4" s="105" t="s">
        <v>125</v>
      </c>
      <c r="C4" s="105" t="s">
        <v>126</v>
      </c>
      <c r="D4" s="105" t="s">
        <v>2</v>
      </c>
      <c r="E4" s="105" t="s">
        <v>127</v>
      </c>
      <c r="F4" s="105" t="s">
        <v>128</v>
      </c>
    </row>
    <row r="5" spans="1:6" ht="99.75" x14ac:dyDescent="0.25">
      <c r="A5" s="106">
        <v>1</v>
      </c>
      <c r="B5" s="107" t="s">
        <v>129</v>
      </c>
      <c r="C5" s="108">
        <f>6+6+6</f>
        <v>18</v>
      </c>
      <c r="D5" s="106" t="s">
        <v>130</v>
      </c>
      <c r="E5" s="109"/>
      <c r="F5" s="110"/>
    </row>
    <row r="6" spans="1:6" ht="15" x14ac:dyDescent="0.25">
      <c r="A6" s="106"/>
      <c r="B6" s="111"/>
      <c r="C6" s="108"/>
      <c r="D6" s="106"/>
      <c r="E6" s="109"/>
      <c r="F6" s="110"/>
    </row>
    <row r="7" spans="1:6" ht="15" x14ac:dyDescent="0.25">
      <c r="A7" s="106"/>
      <c r="B7" s="111" t="s">
        <v>9</v>
      </c>
      <c r="C7" s="108"/>
      <c r="D7" s="106"/>
      <c r="E7" s="109"/>
      <c r="F7" s="110"/>
    </row>
    <row r="8" spans="1:6" ht="15" x14ac:dyDescent="0.25">
      <c r="A8" s="106"/>
      <c r="B8" s="111" t="s">
        <v>95</v>
      </c>
      <c r="C8" s="108"/>
      <c r="D8" s="106"/>
      <c r="E8" s="109"/>
      <c r="F8" s="110"/>
    </row>
    <row r="9" spans="1:6" ht="15" x14ac:dyDescent="0.25">
      <c r="A9" s="112"/>
      <c r="B9" s="113" t="s">
        <v>131</v>
      </c>
      <c r="C9" s="112"/>
      <c r="D9" s="112"/>
      <c r="E9" s="112"/>
      <c r="F9" s="114"/>
    </row>
    <row r="10" spans="1:6" x14ac:dyDescent="0.25">
      <c r="E10" s="115"/>
    </row>
  </sheetData>
  <mergeCells count="2">
    <mergeCell ref="A1:F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5" workbookViewId="0">
      <selection activeCell="I4" sqref="I4"/>
    </sheetView>
  </sheetViews>
  <sheetFormatPr defaultColWidth="10.28515625" defaultRowHeight="15" x14ac:dyDescent="0.2"/>
  <cols>
    <col min="1" max="1" width="5.5703125" style="78" customWidth="1"/>
    <col min="2" max="2" width="65.7109375" style="84" customWidth="1"/>
    <col min="3" max="3" width="9.5703125" style="85" bestFit="1" customWidth="1"/>
    <col min="4" max="4" width="8.28515625" style="84" customWidth="1"/>
    <col min="5" max="5" width="12.5703125" style="86" customWidth="1"/>
    <col min="6" max="6" width="14.28515625" style="101" customWidth="1"/>
    <col min="7" max="7" width="15.28515625" style="96" hidden="1" customWidth="1"/>
    <col min="8" max="8" width="12.5703125" style="97" bestFit="1" customWidth="1"/>
    <col min="9" max="9" width="12" style="97" bestFit="1" customWidth="1"/>
    <col min="10" max="10" width="12.5703125" style="97" bestFit="1" customWidth="1"/>
    <col min="11" max="16384" width="10.28515625" style="97"/>
  </cols>
  <sheetData>
    <row r="1" spans="1:10" s="95" customFormat="1" ht="48.75" customHeight="1" x14ac:dyDescent="0.25">
      <c r="A1" s="116" t="s">
        <v>104</v>
      </c>
      <c r="B1" s="116"/>
      <c r="C1" s="116"/>
      <c r="D1" s="116"/>
      <c r="E1" s="116"/>
      <c r="F1" s="116"/>
      <c r="G1" s="94"/>
    </row>
    <row r="2" spans="1:10" s="95" customFormat="1" x14ac:dyDescent="0.25">
      <c r="A2" s="116" t="s">
        <v>132</v>
      </c>
      <c r="B2" s="116"/>
      <c r="C2" s="116"/>
      <c r="D2" s="116"/>
      <c r="E2" s="116"/>
      <c r="F2" s="116"/>
      <c r="G2" s="94"/>
    </row>
    <row r="3" spans="1:10" s="95" customFormat="1" ht="30" x14ac:dyDescent="0.25">
      <c r="A3" s="117" t="s">
        <v>106</v>
      </c>
      <c r="B3" s="118" t="s">
        <v>107</v>
      </c>
      <c r="C3" s="119" t="s">
        <v>108</v>
      </c>
      <c r="D3" s="118" t="s">
        <v>2</v>
      </c>
      <c r="E3" s="119" t="s">
        <v>109</v>
      </c>
      <c r="F3" s="119" t="s">
        <v>110</v>
      </c>
      <c r="G3" s="94"/>
    </row>
    <row r="4" spans="1:10" ht="83.25" customHeight="1" x14ac:dyDescent="0.2">
      <c r="A4" s="120">
        <v>1</v>
      </c>
      <c r="B4" s="121" t="s">
        <v>139</v>
      </c>
      <c r="C4" s="122"/>
      <c r="D4" s="122"/>
      <c r="E4" s="122"/>
      <c r="F4" s="122"/>
    </row>
    <row r="5" spans="1:10" s="98" customFormat="1" x14ac:dyDescent="0.25">
      <c r="A5" s="120"/>
      <c r="B5" s="123" t="s">
        <v>133</v>
      </c>
      <c r="C5" s="122">
        <f>244.55875+214.35+214.35</f>
        <v>673.25874999999996</v>
      </c>
      <c r="D5" s="122" t="s">
        <v>5</v>
      </c>
      <c r="E5" s="122"/>
      <c r="F5" s="122"/>
      <c r="G5" s="94">
        <v>13.01</v>
      </c>
    </row>
    <row r="6" spans="1:10" s="98" customFormat="1" x14ac:dyDescent="0.25">
      <c r="A6" s="120"/>
      <c r="B6" s="123" t="s">
        <v>112</v>
      </c>
      <c r="C6" s="122">
        <f>1664.567+1342.76+1342.76+488.53+1667.99+1175.8+1905.74</f>
        <v>9588.1470000000008</v>
      </c>
      <c r="D6" s="122" t="s">
        <v>5</v>
      </c>
      <c r="E6" s="122"/>
      <c r="F6" s="122"/>
      <c r="G6" s="94">
        <v>13.01</v>
      </c>
    </row>
    <row r="7" spans="1:10" s="98" customFormat="1" x14ac:dyDescent="0.25">
      <c r="A7" s="120"/>
      <c r="B7" s="123" t="s">
        <v>113</v>
      </c>
      <c r="C7" s="122">
        <f>1841.6755+1338.19+1338.19+542.18+1623.35</f>
        <v>6683.585500000001</v>
      </c>
      <c r="D7" s="122" t="s">
        <v>5</v>
      </c>
      <c r="E7" s="122"/>
      <c r="F7" s="122"/>
      <c r="G7" s="94">
        <v>13.01</v>
      </c>
    </row>
    <row r="8" spans="1:10" s="98" customFormat="1" x14ac:dyDescent="0.25">
      <c r="A8" s="120"/>
      <c r="B8" s="123" t="s">
        <v>114</v>
      </c>
      <c r="C8" s="122">
        <f>1279.9715+1266.94+1266.94+1160.22+2122.56</f>
        <v>7096.6314999999995</v>
      </c>
      <c r="D8" s="122" t="s">
        <v>5</v>
      </c>
      <c r="E8" s="122"/>
      <c r="F8" s="122"/>
      <c r="G8" s="94">
        <v>13.01</v>
      </c>
    </row>
    <row r="9" spans="1:10" s="98" customFormat="1" x14ac:dyDescent="0.25">
      <c r="A9" s="120"/>
      <c r="B9" s="123" t="s">
        <v>115</v>
      </c>
      <c r="C9" s="122">
        <f>1279.9715+1338.19+1338.19</f>
        <v>3956.3515000000002</v>
      </c>
      <c r="D9" s="122" t="s">
        <v>5</v>
      </c>
      <c r="E9" s="122"/>
      <c r="F9" s="122"/>
      <c r="G9" s="94">
        <v>13.01</v>
      </c>
    </row>
    <row r="10" spans="1:10" s="98" customFormat="1" x14ac:dyDescent="0.25">
      <c r="A10" s="120"/>
      <c r="B10" s="123" t="s">
        <v>116</v>
      </c>
      <c r="C10" s="122">
        <f>1279.97+1266.94+1266.94</f>
        <v>3813.85</v>
      </c>
      <c r="D10" s="122" t="s">
        <v>5</v>
      </c>
      <c r="E10" s="122"/>
      <c r="F10" s="122"/>
      <c r="G10" s="94">
        <v>13.01</v>
      </c>
    </row>
    <row r="11" spans="1:10" s="98" customFormat="1" x14ac:dyDescent="0.25">
      <c r="A11" s="120"/>
      <c r="B11" s="123" t="s">
        <v>117</v>
      </c>
      <c r="C11" s="122">
        <f>1279.97+1338.19+1338.19</f>
        <v>3956.35</v>
      </c>
      <c r="D11" s="122" t="s">
        <v>5</v>
      </c>
      <c r="E11" s="122"/>
      <c r="F11" s="122"/>
      <c r="G11" s="94">
        <v>13.01</v>
      </c>
    </row>
    <row r="12" spans="1:10" s="98" customFormat="1" x14ac:dyDescent="0.25">
      <c r="A12" s="120"/>
      <c r="B12" s="124" t="s">
        <v>134</v>
      </c>
      <c r="C12" s="122">
        <f>1354.94+664.47+664.47</f>
        <v>2683.88</v>
      </c>
      <c r="D12" s="122" t="s">
        <v>5</v>
      </c>
      <c r="E12" s="122"/>
      <c r="F12" s="122"/>
      <c r="G12" s="125">
        <v>11.8</v>
      </c>
      <c r="I12" s="126"/>
      <c r="J12" s="126"/>
    </row>
    <row r="13" spans="1:10" x14ac:dyDescent="0.2">
      <c r="A13" s="120"/>
      <c r="B13" s="127"/>
      <c r="C13" s="122"/>
      <c r="D13" s="122"/>
      <c r="E13" s="122"/>
      <c r="F13" s="122"/>
      <c r="H13" s="100"/>
    </row>
    <row r="14" spans="1:10" ht="72" x14ac:dyDescent="0.2">
      <c r="A14" s="128">
        <v>2</v>
      </c>
      <c r="B14" s="121" t="s">
        <v>140</v>
      </c>
      <c r="C14" s="122">
        <f>280.08+165.71+165.71</f>
        <v>611.5</v>
      </c>
      <c r="D14" s="122" t="s">
        <v>5</v>
      </c>
      <c r="E14" s="122"/>
      <c r="F14" s="122"/>
      <c r="G14" s="96">
        <v>2.66</v>
      </c>
    </row>
    <row r="15" spans="1:10" x14ac:dyDescent="0.2">
      <c r="A15" s="128"/>
      <c r="B15" s="129"/>
      <c r="C15" s="122"/>
      <c r="D15" s="122"/>
      <c r="E15" s="122"/>
      <c r="F15" s="122"/>
    </row>
    <row r="16" spans="1:10" s="134" customFormat="1" ht="85.5" x14ac:dyDescent="0.2">
      <c r="A16" s="130">
        <v>3</v>
      </c>
      <c r="B16" s="131" t="s">
        <v>135</v>
      </c>
      <c r="C16" s="132">
        <v>1</v>
      </c>
      <c r="D16" s="132" t="s">
        <v>1</v>
      </c>
      <c r="E16" s="132"/>
      <c r="F16" s="132"/>
      <c r="G16" s="133"/>
    </row>
    <row r="17" spans="1:8" s="134" customFormat="1" x14ac:dyDescent="0.2">
      <c r="A17" s="130"/>
      <c r="B17" s="131"/>
      <c r="C17" s="132"/>
      <c r="D17" s="132"/>
      <c r="E17" s="132"/>
      <c r="F17" s="132"/>
      <c r="G17" s="133"/>
    </row>
    <row r="18" spans="1:8" s="136" customFormat="1" ht="84.75" customHeight="1" x14ac:dyDescent="0.25">
      <c r="A18" s="130">
        <v>4</v>
      </c>
      <c r="B18" s="131" t="s">
        <v>141</v>
      </c>
      <c r="C18" s="132">
        <v>1</v>
      </c>
      <c r="D18" s="132" t="s">
        <v>1</v>
      </c>
      <c r="E18" s="132"/>
      <c r="F18" s="132"/>
      <c r="G18" s="135">
        <v>252.59</v>
      </c>
    </row>
    <row r="19" spans="1:8" s="136" customFormat="1" x14ac:dyDescent="0.25">
      <c r="A19" s="130"/>
      <c r="B19" s="131"/>
      <c r="C19" s="132"/>
      <c r="D19" s="132"/>
      <c r="E19" s="132"/>
      <c r="F19" s="132"/>
      <c r="G19" s="135"/>
    </row>
    <row r="20" spans="1:8" s="136" customFormat="1" ht="276" customHeight="1" x14ac:dyDescent="0.25">
      <c r="A20" s="130">
        <v>5</v>
      </c>
      <c r="B20" s="131" t="s">
        <v>142</v>
      </c>
      <c r="C20" s="132">
        <v>29</v>
      </c>
      <c r="D20" s="132" t="s">
        <v>5</v>
      </c>
      <c r="E20" s="132"/>
      <c r="F20" s="132"/>
      <c r="G20" s="135"/>
    </row>
    <row r="21" spans="1:8" s="136" customFormat="1" x14ac:dyDescent="0.25">
      <c r="A21" s="130"/>
      <c r="B21" s="137"/>
      <c r="C21" s="132"/>
      <c r="D21" s="132"/>
      <c r="E21" s="132"/>
      <c r="F21" s="132"/>
      <c r="G21" s="138"/>
    </row>
    <row r="22" spans="1:8" s="136" customFormat="1" ht="409.5" x14ac:dyDescent="0.25">
      <c r="A22" s="130">
        <v>6</v>
      </c>
      <c r="B22" s="131" t="s">
        <v>136</v>
      </c>
      <c r="C22" s="132">
        <v>17</v>
      </c>
      <c r="D22" s="132" t="s">
        <v>5</v>
      </c>
      <c r="E22" s="132"/>
      <c r="F22" s="132"/>
      <c r="G22" s="135"/>
    </row>
    <row r="23" spans="1:8" s="136" customFormat="1" x14ac:dyDescent="0.25">
      <c r="A23" s="130"/>
      <c r="B23" s="137"/>
      <c r="C23" s="132"/>
      <c r="D23" s="132"/>
      <c r="E23" s="132"/>
      <c r="F23" s="132"/>
      <c r="G23" s="138"/>
    </row>
    <row r="24" spans="1:8" s="136" customFormat="1" ht="156.75" x14ac:dyDescent="0.25">
      <c r="A24" s="130">
        <v>7</v>
      </c>
      <c r="B24" s="131" t="s">
        <v>137</v>
      </c>
      <c r="C24" s="132">
        <v>35</v>
      </c>
      <c r="D24" s="132" t="s">
        <v>5</v>
      </c>
      <c r="E24" s="132"/>
      <c r="F24" s="132"/>
      <c r="G24" s="135"/>
    </row>
    <row r="25" spans="1:8" s="136" customFormat="1" x14ac:dyDescent="0.25">
      <c r="A25" s="130"/>
      <c r="B25" s="137"/>
      <c r="C25" s="132"/>
      <c r="D25" s="132"/>
      <c r="E25" s="132"/>
      <c r="F25" s="132"/>
      <c r="G25" s="138"/>
    </row>
    <row r="26" spans="1:8" s="136" customFormat="1" ht="59.25" x14ac:dyDescent="0.25">
      <c r="A26" s="130">
        <v>8</v>
      </c>
      <c r="B26" s="131" t="s">
        <v>143</v>
      </c>
      <c r="C26" s="132">
        <v>69.430000000000007</v>
      </c>
      <c r="D26" s="132" t="s">
        <v>5</v>
      </c>
      <c r="E26" s="132"/>
      <c r="F26" s="132"/>
      <c r="G26" s="138">
        <v>13.01</v>
      </c>
    </row>
    <row r="27" spans="1:8" x14ac:dyDescent="0.2">
      <c r="A27" s="130"/>
      <c r="B27" s="139"/>
      <c r="C27" s="132"/>
      <c r="D27" s="132"/>
      <c r="E27" s="132"/>
      <c r="F27" s="132"/>
      <c r="G27" s="140"/>
      <c r="H27" s="100"/>
    </row>
    <row r="28" spans="1:8" s="136" customFormat="1" ht="87" x14ac:dyDescent="0.25">
      <c r="A28" s="130">
        <v>9</v>
      </c>
      <c r="B28" s="131" t="s">
        <v>144</v>
      </c>
      <c r="C28" s="132">
        <v>2.29</v>
      </c>
      <c r="D28" s="132" t="s">
        <v>5</v>
      </c>
      <c r="E28" s="132"/>
      <c r="F28" s="132"/>
      <c r="G28" s="138">
        <v>13.01</v>
      </c>
    </row>
    <row r="29" spans="1:8" s="136" customFormat="1" x14ac:dyDescent="0.25">
      <c r="A29" s="130"/>
      <c r="B29" s="131"/>
      <c r="C29" s="132"/>
      <c r="D29" s="132"/>
      <c r="E29" s="132"/>
      <c r="F29" s="132"/>
      <c r="G29" s="138"/>
    </row>
    <row r="30" spans="1:8" ht="57.75" x14ac:dyDescent="0.2">
      <c r="A30" s="128">
        <v>10</v>
      </c>
      <c r="B30" s="131" t="s">
        <v>145</v>
      </c>
      <c r="C30" s="132">
        <v>1.68</v>
      </c>
      <c r="D30" s="132" t="s">
        <v>5</v>
      </c>
      <c r="E30" s="132"/>
      <c r="F30" s="132"/>
      <c r="G30" s="140"/>
    </row>
    <row r="31" spans="1:8" s="136" customFormat="1" x14ac:dyDescent="0.25">
      <c r="A31" s="130"/>
      <c r="B31" s="141"/>
      <c r="C31" s="132"/>
      <c r="D31" s="132"/>
      <c r="E31" s="132"/>
      <c r="F31" s="132"/>
      <c r="G31" s="138">
        <v>13.01</v>
      </c>
    </row>
    <row r="32" spans="1:8" ht="72" x14ac:dyDescent="0.2">
      <c r="A32" s="128">
        <v>11</v>
      </c>
      <c r="B32" s="142" t="s">
        <v>146</v>
      </c>
      <c r="C32" s="132">
        <v>4.32</v>
      </c>
      <c r="D32" s="132" t="s">
        <v>5</v>
      </c>
      <c r="E32" s="132"/>
      <c r="F32" s="132"/>
      <c r="G32" s="140"/>
    </row>
    <row r="33" spans="1:10" s="136" customFormat="1" ht="29.25" x14ac:dyDescent="0.25">
      <c r="A33" s="130">
        <v>12</v>
      </c>
      <c r="B33" s="131" t="s">
        <v>147</v>
      </c>
      <c r="C33" s="132">
        <v>10</v>
      </c>
      <c r="D33" s="132" t="s">
        <v>5</v>
      </c>
      <c r="E33" s="132"/>
      <c r="F33" s="132"/>
      <c r="G33" s="138">
        <v>13.01</v>
      </c>
    </row>
    <row r="34" spans="1:10" s="136" customFormat="1" ht="30" x14ac:dyDescent="0.25">
      <c r="A34" s="130">
        <v>13</v>
      </c>
      <c r="B34" s="131" t="s">
        <v>148</v>
      </c>
      <c r="C34" s="132">
        <f>961.28+897.16</f>
        <v>1858.44</v>
      </c>
      <c r="D34" s="132" t="s">
        <v>5</v>
      </c>
      <c r="E34" s="132"/>
      <c r="F34" s="132"/>
      <c r="G34" s="138">
        <v>13.01</v>
      </c>
    </row>
    <row r="35" spans="1:10" s="136" customFormat="1" x14ac:dyDescent="0.25">
      <c r="A35" s="130"/>
      <c r="B35" s="141"/>
      <c r="C35" s="132"/>
      <c r="D35" s="132"/>
      <c r="E35" s="132"/>
      <c r="F35" s="132"/>
      <c r="G35" s="138">
        <v>13.01</v>
      </c>
    </row>
    <row r="36" spans="1:10" s="136" customFormat="1" x14ac:dyDescent="0.25">
      <c r="A36" s="130"/>
      <c r="B36" s="143" t="s">
        <v>138</v>
      </c>
      <c r="C36" s="143"/>
      <c r="D36" s="143"/>
      <c r="E36" s="143"/>
      <c r="F36" s="144"/>
      <c r="G36" s="135"/>
    </row>
    <row r="37" spans="1:10" s="136" customFormat="1" x14ac:dyDescent="0.25">
      <c r="A37" s="130"/>
      <c r="B37" s="143" t="s">
        <v>95</v>
      </c>
      <c r="C37" s="143"/>
      <c r="D37" s="143"/>
      <c r="E37" s="143"/>
      <c r="F37" s="144"/>
      <c r="G37" s="135"/>
    </row>
    <row r="38" spans="1:10" x14ac:dyDescent="0.25">
      <c r="A38" s="145"/>
      <c r="B38" s="143" t="s">
        <v>9</v>
      </c>
      <c r="C38" s="143"/>
      <c r="D38" s="143"/>
      <c r="E38" s="143"/>
      <c r="F38" s="146"/>
      <c r="H38" s="100"/>
      <c r="I38" s="100"/>
    </row>
    <row r="39" spans="1:10" x14ac:dyDescent="0.25">
      <c r="A39" s="147"/>
      <c r="B39" s="148"/>
      <c r="C39" s="148"/>
      <c r="D39" s="148"/>
      <c r="E39" s="148"/>
      <c r="F39" s="149"/>
      <c r="H39" s="100"/>
      <c r="I39" s="100"/>
    </row>
    <row r="40" spans="1:10" x14ac:dyDescent="0.25">
      <c r="A40" s="150"/>
      <c r="B40" s="151"/>
      <c r="C40" s="151"/>
      <c r="D40" s="151"/>
      <c r="E40" s="151"/>
      <c r="F40" s="152"/>
      <c r="H40" s="100"/>
      <c r="J40" s="100"/>
    </row>
  </sheetData>
  <mergeCells count="6">
    <mergeCell ref="A1:F1"/>
    <mergeCell ref="A2:F2"/>
    <mergeCell ref="B36:E36"/>
    <mergeCell ref="B37:E37"/>
    <mergeCell ref="B38:E38"/>
    <mergeCell ref="A40:F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4" workbookViewId="0">
      <selection activeCell="I5" sqref="I5"/>
    </sheetView>
  </sheetViews>
  <sheetFormatPr defaultColWidth="9.28515625" defaultRowHeight="15.75" x14ac:dyDescent="0.25"/>
  <cols>
    <col min="1" max="1" width="9.85546875" style="244" customWidth="1"/>
    <col min="2" max="2" width="78.85546875" style="245" customWidth="1"/>
    <col min="3" max="3" width="11.140625" style="246" customWidth="1"/>
    <col min="4" max="4" width="10.140625" style="244" customWidth="1"/>
    <col min="5" max="5" width="10.42578125" style="247" customWidth="1"/>
    <col min="6" max="6" width="19.28515625" style="248" customWidth="1"/>
    <col min="7" max="256" width="9.28515625" style="154"/>
    <col min="257" max="257" width="9.85546875" style="154" customWidth="1"/>
    <col min="258" max="258" width="78.85546875" style="154" customWidth="1"/>
    <col min="259" max="259" width="11.140625" style="154" customWidth="1"/>
    <col min="260" max="260" width="10.140625" style="154" customWidth="1"/>
    <col min="261" max="261" width="10.42578125" style="154" customWidth="1"/>
    <col min="262" max="262" width="19.28515625" style="154" customWidth="1"/>
    <col min="263" max="512" width="9.28515625" style="154"/>
    <col min="513" max="513" width="9.85546875" style="154" customWidth="1"/>
    <col min="514" max="514" width="78.85546875" style="154" customWidth="1"/>
    <col min="515" max="515" width="11.140625" style="154" customWidth="1"/>
    <col min="516" max="516" width="10.140625" style="154" customWidth="1"/>
    <col min="517" max="517" width="10.42578125" style="154" customWidth="1"/>
    <col min="518" max="518" width="19.28515625" style="154" customWidth="1"/>
    <col min="519" max="768" width="9.28515625" style="154"/>
    <col min="769" max="769" width="9.85546875" style="154" customWidth="1"/>
    <col min="770" max="770" width="78.85546875" style="154" customWidth="1"/>
    <col min="771" max="771" width="11.140625" style="154" customWidth="1"/>
    <col min="772" max="772" width="10.140625" style="154" customWidth="1"/>
    <col min="773" max="773" width="10.42578125" style="154" customWidth="1"/>
    <col min="774" max="774" width="19.28515625" style="154" customWidth="1"/>
    <col min="775" max="1024" width="9.28515625" style="154"/>
    <col min="1025" max="1025" width="9.85546875" style="154" customWidth="1"/>
    <col min="1026" max="1026" width="78.85546875" style="154" customWidth="1"/>
    <col min="1027" max="1027" width="11.140625" style="154" customWidth="1"/>
    <col min="1028" max="1028" width="10.140625" style="154" customWidth="1"/>
    <col min="1029" max="1029" width="10.42578125" style="154" customWidth="1"/>
    <col min="1030" max="1030" width="19.28515625" style="154" customWidth="1"/>
    <col min="1031" max="1280" width="9.28515625" style="154"/>
    <col min="1281" max="1281" width="9.85546875" style="154" customWidth="1"/>
    <col min="1282" max="1282" width="78.85546875" style="154" customWidth="1"/>
    <col min="1283" max="1283" width="11.140625" style="154" customWidth="1"/>
    <col min="1284" max="1284" width="10.140625" style="154" customWidth="1"/>
    <col min="1285" max="1285" width="10.42578125" style="154" customWidth="1"/>
    <col min="1286" max="1286" width="19.28515625" style="154" customWidth="1"/>
    <col min="1287" max="1536" width="9.28515625" style="154"/>
    <col min="1537" max="1537" width="9.85546875" style="154" customWidth="1"/>
    <col min="1538" max="1538" width="78.85546875" style="154" customWidth="1"/>
    <col min="1539" max="1539" width="11.140625" style="154" customWidth="1"/>
    <col min="1540" max="1540" width="10.140625" style="154" customWidth="1"/>
    <col min="1541" max="1541" width="10.42578125" style="154" customWidth="1"/>
    <col min="1542" max="1542" width="19.28515625" style="154" customWidth="1"/>
    <col min="1543" max="1792" width="9.28515625" style="154"/>
    <col min="1793" max="1793" width="9.85546875" style="154" customWidth="1"/>
    <col min="1794" max="1794" width="78.85546875" style="154" customWidth="1"/>
    <col min="1795" max="1795" width="11.140625" style="154" customWidth="1"/>
    <col min="1796" max="1796" width="10.140625" style="154" customWidth="1"/>
    <col min="1797" max="1797" width="10.42578125" style="154" customWidth="1"/>
    <col min="1798" max="1798" width="19.28515625" style="154" customWidth="1"/>
    <col min="1799" max="2048" width="9.28515625" style="154"/>
    <col min="2049" max="2049" width="9.85546875" style="154" customWidth="1"/>
    <col min="2050" max="2050" width="78.85546875" style="154" customWidth="1"/>
    <col min="2051" max="2051" width="11.140625" style="154" customWidth="1"/>
    <col min="2052" max="2052" width="10.140625" style="154" customWidth="1"/>
    <col min="2053" max="2053" width="10.42578125" style="154" customWidth="1"/>
    <col min="2054" max="2054" width="19.28515625" style="154" customWidth="1"/>
    <col min="2055" max="2304" width="9.28515625" style="154"/>
    <col min="2305" max="2305" width="9.85546875" style="154" customWidth="1"/>
    <col min="2306" max="2306" width="78.85546875" style="154" customWidth="1"/>
    <col min="2307" max="2307" width="11.140625" style="154" customWidth="1"/>
    <col min="2308" max="2308" width="10.140625" style="154" customWidth="1"/>
    <col min="2309" max="2309" width="10.42578125" style="154" customWidth="1"/>
    <col min="2310" max="2310" width="19.28515625" style="154" customWidth="1"/>
    <col min="2311" max="2560" width="9.28515625" style="154"/>
    <col min="2561" max="2561" width="9.85546875" style="154" customWidth="1"/>
    <col min="2562" max="2562" width="78.85546875" style="154" customWidth="1"/>
    <col min="2563" max="2563" width="11.140625" style="154" customWidth="1"/>
    <col min="2564" max="2564" width="10.140625" style="154" customWidth="1"/>
    <col min="2565" max="2565" width="10.42578125" style="154" customWidth="1"/>
    <col min="2566" max="2566" width="19.28515625" style="154" customWidth="1"/>
    <col min="2567" max="2816" width="9.28515625" style="154"/>
    <col min="2817" max="2817" width="9.85546875" style="154" customWidth="1"/>
    <col min="2818" max="2818" width="78.85546875" style="154" customWidth="1"/>
    <col min="2819" max="2819" width="11.140625" style="154" customWidth="1"/>
    <col min="2820" max="2820" width="10.140625" style="154" customWidth="1"/>
    <col min="2821" max="2821" width="10.42578125" style="154" customWidth="1"/>
    <col min="2822" max="2822" width="19.28515625" style="154" customWidth="1"/>
    <col min="2823" max="3072" width="9.28515625" style="154"/>
    <col min="3073" max="3073" width="9.85546875" style="154" customWidth="1"/>
    <col min="3074" max="3074" width="78.85546875" style="154" customWidth="1"/>
    <col min="3075" max="3075" width="11.140625" style="154" customWidth="1"/>
    <col min="3076" max="3076" width="10.140625" style="154" customWidth="1"/>
    <col min="3077" max="3077" width="10.42578125" style="154" customWidth="1"/>
    <col min="3078" max="3078" width="19.28515625" style="154" customWidth="1"/>
    <col min="3079" max="3328" width="9.28515625" style="154"/>
    <col min="3329" max="3329" width="9.85546875" style="154" customWidth="1"/>
    <col min="3330" max="3330" width="78.85546875" style="154" customWidth="1"/>
    <col min="3331" max="3331" width="11.140625" style="154" customWidth="1"/>
    <col min="3332" max="3332" width="10.140625" style="154" customWidth="1"/>
    <col min="3333" max="3333" width="10.42578125" style="154" customWidth="1"/>
    <col min="3334" max="3334" width="19.28515625" style="154" customWidth="1"/>
    <col min="3335" max="3584" width="9.28515625" style="154"/>
    <col min="3585" max="3585" width="9.85546875" style="154" customWidth="1"/>
    <col min="3586" max="3586" width="78.85546875" style="154" customWidth="1"/>
    <col min="3587" max="3587" width="11.140625" style="154" customWidth="1"/>
    <col min="3588" max="3588" width="10.140625" style="154" customWidth="1"/>
    <col min="3589" max="3589" width="10.42578125" style="154" customWidth="1"/>
    <col min="3590" max="3590" width="19.28515625" style="154" customWidth="1"/>
    <col min="3591" max="3840" width="9.28515625" style="154"/>
    <col min="3841" max="3841" width="9.85546875" style="154" customWidth="1"/>
    <col min="3842" max="3842" width="78.85546875" style="154" customWidth="1"/>
    <col min="3843" max="3843" width="11.140625" style="154" customWidth="1"/>
    <col min="3844" max="3844" width="10.140625" style="154" customWidth="1"/>
    <col min="3845" max="3845" width="10.42578125" style="154" customWidth="1"/>
    <col min="3846" max="3846" width="19.28515625" style="154" customWidth="1"/>
    <col min="3847" max="4096" width="9.28515625" style="154"/>
    <col min="4097" max="4097" width="9.85546875" style="154" customWidth="1"/>
    <col min="4098" max="4098" width="78.85546875" style="154" customWidth="1"/>
    <col min="4099" max="4099" width="11.140625" style="154" customWidth="1"/>
    <col min="4100" max="4100" width="10.140625" style="154" customWidth="1"/>
    <col min="4101" max="4101" width="10.42578125" style="154" customWidth="1"/>
    <col min="4102" max="4102" width="19.28515625" style="154" customWidth="1"/>
    <col min="4103" max="4352" width="9.28515625" style="154"/>
    <col min="4353" max="4353" width="9.85546875" style="154" customWidth="1"/>
    <col min="4354" max="4354" width="78.85546875" style="154" customWidth="1"/>
    <col min="4355" max="4355" width="11.140625" style="154" customWidth="1"/>
    <col min="4356" max="4356" width="10.140625" style="154" customWidth="1"/>
    <col min="4357" max="4357" width="10.42578125" style="154" customWidth="1"/>
    <col min="4358" max="4358" width="19.28515625" style="154" customWidth="1"/>
    <col min="4359" max="4608" width="9.28515625" style="154"/>
    <col min="4609" max="4609" width="9.85546875" style="154" customWidth="1"/>
    <col min="4610" max="4610" width="78.85546875" style="154" customWidth="1"/>
    <col min="4611" max="4611" width="11.140625" style="154" customWidth="1"/>
    <col min="4612" max="4612" width="10.140625" style="154" customWidth="1"/>
    <col min="4613" max="4613" width="10.42578125" style="154" customWidth="1"/>
    <col min="4614" max="4614" width="19.28515625" style="154" customWidth="1"/>
    <col min="4615" max="4864" width="9.28515625" style="154"/>
    <col min="4865" max="4865" width="9.85546875" style="154" customWidth="1"/>
    <col min="4866" max="4866" width="78.85546875" style="154" customWidth="1"/>
    <col min="4867" max="4867" width="11.140625" style="154" customWidth="1"/>
    <col min="4868" max="4868" width="10.140625" style="154" customWidth="1"/>
    <col min="4869" max="4869" width="10.42578125" style="154" customWidth="1"/>
    <col min="4870" max="4870" width="19.28515625" style="154" customWidth="1"/>
    <col min="4871" max="5120" width="9.28515625" style="154"/>
    <col min="5121" max="5121" width="9.85546875" style="154" customWidth="1"/>
    <col min="5122" max="5122" width="78.85546875" style="154" customWidth="1"/>
    <col min="5123" max="5123" width="11.140625" style="154" customWidth="1"/>
    <col min="5124" max="5124" width="10.140625" style="154" customWidth="1"/>
    <col min="5125" max="5125" width="10.42578125" style="154" customWidth="1"/>
    <col min="5126" max="5126" width="19.28515625" style="154" customWidth="1"/>
    <col min="5127" max="5376" width="9.28515625" style="154"/>
    <col min="5377" max="5377" width="9.85546875" style="154" customWidth="1"/>
    <col min="5378" max="5378" width="78.85546875" style="154" customWidth="1"/>
    <col min="5379" max="5379" width="11.140625" style="154" customWidth="1"/>
    <col min="5380" max="5380" width="10.140625" style="154" customWidth="1"/>
    <col min="5381" max="5381" width="10.42578125" style="154" customWidth="1"/>
    <col min="5382" max="5382" width="19.28515625" style="154" customWidth="1"/>
    <col min="5383" max="5632" width="9.28515625" style="154"/>
    <col min="5633" max="5633" width="9.85546875" style="154" customWidth="1"/>
    <col min="5634" max="5634" width="78.85546875" style="154" customWidth="1"/>
    <col min="5635" max="5635" width="11.140625" style="154" customWidth="1"/>
    <col min="5636" max="5636" width="10.140625" style="154" customWidth="1"/>
    <col min="5637" max="5637" width="10.42578125" style="154" customWidth="1"/>
    <col min="5638" max="5638" width="19.28515625" style="154" customWidth="1"/>
    <col min="5639" max="5888" width="9.28515625" style="154"/>
    <col min="5889" max="5889" width="9.85546875" style="154" customWidth="1"/>
    <col min="5890" max="5890" width="78.85546875" style="154" customWidth="1"/>
    <col min="5891" max="5891" width="11.140625" style="154" customWidth="1"/>
    <col min="5892" max="5892" width="10.140625" style="154" customWidth="1"/>
    <col min="5893" max="5893" width="10.42578125" style="154" customWidth="1"/>
    <col min="5894" max="5894" width="19.28515625" style="154" customWidth="1"/>
    <col min="5895" max="6144" width="9.28515625" style="154"/>
    <col min="6145" max="6145" width="9.85546875" style="154" customWidth="1"/>
    <col min="6146" max="6146" width="78.85546875" style="154" customWidth="1"/>
    <col min="6147" max="6147" width="11.140625" style="154" customWidth="1"/>
    <col min="6148" max="6148" width="10.140625" style="154" customWidth="1"/>
    <col min="6149" max="6149" width="10.42578125" style="154" customWidth="1"/>
    <col min="6150" max="6150" width="19.28515625" style="154" customWidth="1"/>
    <col min="6151" max="6400" width="9.28515625" style="154"/>
    <col min="6401" max="6401" width="9.85546875" style="154" customWidth="1"/>
    <col min="6402" max="6402" width="78.85546875" style="154" customWidth="1"/>
    <col min="6403" max="6403" width="11.140625" style="154" customWidth="1"/>
    <col min="6404" max="6404" width="10.140625" style="154" customWidth="1"/>
    <col min="6405" max="6405" width="10.42578125" style="154" customWidth="1"/>
    <col min="6406" max="6406" width="19.28515625" style="154" customWidth="1"/>
    <col min="6407" max="6656" width="9.28515625" style="154"/>
    <col min="6657" max="6657" width="9.85546875" style="154" customWidth="1"/>
    <col min="6658" max="6658" width="78.85546875" style="154" customWidth="1"/>
    <col min="6659" max="6659" width="11.140625" style="154" customWidth="1"/>
    <col min="6660" max="6660" width="10.140625" style="154" customWidth="1"/>
    <col min="6661" max="6661" width="10.42578125" style="154" customWidth="1"/>
    <col min="6662" max="6662" width="19.28515625" style="154" customWidth="1"/>
    <col min="6663" max="6912" width="9.28515625" style="154"/>
    <col min="6913" max="6913" width="9.85546875" style="154" customWidth="1"/>
    <col min="6914" max="6914" width="78.85546875" style="154" customWidth="1"/>
    <col min="6915" max="6915" width="11.140625" style="154" customWidth="1"/>
    <col min="6916" max="6916" width="10.140625" style="154" customWidth="1"/>
    <col min="6917" max="6917" width="10.42578125" style="154" customWidth="1"/>
    <col min="6918" max="6918" width="19.28515625" style="154" customWidth="1"/>
    <col min="6919" max="7168" width="9.28515625" style="154"/>
    <col min="7169" max="7169" width="9.85546875" style="154" customWidth="1"/>
    <col min="7170" max="7170" width="78.85546875" style="154" customWidth="1"/>
    <col min="7171" max="7171" width="11.140625" style="154" customWidth="1"/>
    <col min="7172" max="7172" width="10.140625" style="154" customWidth="1"/>
    <col min="7173" max="7173" width="10.42578125" style="154" customWidth="1"/>
    <col min="7174" max="7174" width="19.28515625" style="154" customWidth="1"/>
    <col min="7175" max="7424" width="9.28515625" style="154"/>
    <col min="7425" max="7425" width="9.85546875" style="154" customWidth="1"/>
    <col min="7426" max="7426" width="78.85546875" style="154" customWidth="1"/>
    <col min="7427" max="7427" width="11.140625" style="154" customWidth="1"/>
    <col min="7428" max="7428" width="10.140625" style="154" customWidth="1"/>
    <col min="7429" max="7429" width="10.42578125" style="154" customWidth="1"/>
    <col min="7430" max="7430" width="19.28515625" style="154" customWidth="1"/>
    <col min="7431" max="7680" width="9.28515625" style="154"/>
    <col min="7681" max="7681" width="9.85546875" style="154" customWidth="1"/>
    <col min="7682" max="7682" width="78.85546875" style="154" customWidth="1"/>
    <col min="7683" max="7683" width="11.140625" style="154" customWidth="1"/>
    <col min="7684" max="7684" width="10.140625" style="154" customWidth="1"/>
    <col min="7685" max="7685" width="10.42578125" style="154" customWidth="1"/>
    <col min="7686" max="7686" width="19.28515625" style="154" customWidth="1"/>
    <col min="7687" max="7936" width="9.28515625" style="154"/>
    <col min="7937" max="7937" width="9.85546875" style="154" customWidth="1"/>
    <col min="7938" max="7938" width="78.85546875" style="154" customWidth="1"/>
    <col min="7939" max="7939" width="11.140625" style="154" customWidth="1"/>
    <col min="7940" max="7940" width="10.140625" style="154" customWidth="1"/>
    <col min="7941" max="7941" width="10.42578125" style="154" customWidth="1"/>
    <col min="7942" max="7942" width="19.28515625" style="154" customWidth="1"/>
    <col min="7943" max="8192" width="9.28515625" style="154"/>
    <col min="8193" max="8193" width="9.85546875" style="154" customWidth="1"/>
    <col min="8194" max="8194" width="78.85546875" style="154" customWidth="1"/>
    <col min="8195" max="8195" width="11.140625" style="154" customWidth="1"/>
    <col min="8196" max="8196" width="10.140625" style="154" customWidth="1"/>
    <col min="8197" max="8197" width="10.42578125" style="154" customWidth="1"/>
    <col min="8198" max="8198" width="19.28515625" style="154" customWidth="1"/>
    <col min="8199" max="8448" width="9.28515625" style="154"/>
    <col min="8449" max="8449" width="9.85546875" style="154" customWidth="1"/>
    <col min="8450" max="8450" width="78.85546875" style="154" customWidth="1"/>
    <col min="8451" max="8451" width="11.140625" style="154" customWidth="1"/>
    <col min="8452" max="8452" width="10.140625" style="154" customWidth="1"/>
    <col min="8453" max="8453" width="10.42578125" style="154" customWidth="1"/>
    <col min="8454" max="8454" width="19.28515625" style="154" customWidth="1"/>
    <col min="8455" max="8704" width="9.28515625" style="154"/>
    <col min="8705" max="8705" width="9.85546875" style="154" customWidth="1"/>
    <col min="8706" max="8706" width="78.85546875" style="154" customWidth="1"/>
    <col min="8707" max="8707" width="11.140625" style="154" customWidth="1"/>
    <col min="8708" max="8708" width="10.140625" style="154" customWidth="1"/>
    <col min="8709" max="8709" width="10.42578125" style="154" customWidth="1"/>
    <col min="8710" max="8710" width="19.28515625" style="154" customWidth="1"/>
    <col min="8711" max="8960" width="9.28515625" style="154"/>
    <col min="8961" max="8961" width="9.85546875" style="154" customWidth="1"/>
    <col min="8962" max="8962" width="78.85546875" style="154" customWidth="1"/>
    <col min="8963" max="8963" width="11.140625" style="154" customWidth="1"/>
    <col min="8964" max="8964" width="10.140625" style="154" customWidth="1"/>
    <col min="8965" max="8965" width="10.42578125" style="154" customWidth="1"/>
    <col min="8966" max="8966" width="19.28515625" style="154" customWidth="1"/>
    <col min="8967" max="9216" width="9.28515625" style="154"/>
    <col min="9217" max="9217" width="9.85546875" style="154" customWidth="1"/>
    <col min="9218" max="9218" width="78.85546875" style="154" customWidth="1"/>
    <col min="9219" max="9219" width="11.140625" style="154" customWidth="1"/>
    <col min="9220" max="9220" width="10.140625" style="154" customWidth="1"/>
    <col min="9221" max="9221" width="10.42578125" style="154" customWidth="1"/>
    <col min="9222" max="9222" width="19.28515625" style="154" customWidth="1"/>
    <col min="9223" max="9472" width="9.28515625" style="154"/>
    <col min="9473" max="9473" width="9.85546875" style="154" customWidth="1"/>
    <col min="9474" max="9474" width="78.85546875" style="154" customWidth="1"/>
    <col min="9475" max="9475" width="11.140625" style="154" customWidth="1"/>
    <col min="9476" max="9476" width="10.140625" style="154" customWidth="1"/>
    <col min="9477" max="9477" width="10.42578125" style="154" customWidth="1"/>
    <col min="9478" max="9478" width="19.28515625" style="154" customWidth="1"/>
    <col min="9479" max="9728" width="9.28515625" style="154"/>
    <col min="9729" max="9729" width="9.85546875" style="154" customWidth="1"/>
    <col min="9730" max="9730" width="78.85546875" style="154" customWidth="1"/>
    <col min="9731" max="9731" width="11.140625" style="154" customWidth="1"/>
    <col min="9732" max="9732" width="10.140625" style="154" customWidth="1"/>
    <col min="9733" max="9733" width="10.42578125" style="154" customWidth="1"/>
    <col min="9734" max="9734" width="19.28515625" style="154" customWidth="1"/>
    <col min="9735" max="9984" width="9.28515625" style="154"/>
    <col min="9985" max="9985" width="9.85546875" style="154" customWidth="1"/>
    <col min="9986" max="9986" width="78.85546875" style="154" customWidth="1"/>
    <col min="9987" max="9987" width="11.140625" style="154" customWidth="1"/>
    <col min="9988" max="9988" width="10.140625" style="154" customWidth="1"/>
    <col min="9989" max="9989" width="10.42578125" style="154" customWidth="1"/>
    <col min="9990" max="9990" width="19.28515625" style="154" customWidth="1"/>
    <col min="9991" max="10240" width="9.28515625" style="154"/>
    <col min="10241" max="10241" width="9.85546875" style="154" customWidth="1"/>
    <col min="10242" max="10242" width="78.85546875" style="154" customWidth="1"/>
    <col min="10243" max="10243" width="11.140625" style="154" customWidth="1"/>
    <col min="10244" max="10244" width="10.140625" style="154" customWidth="1"/>
    <col min="10245" max="10245" width="10.42578125" style="154" customWidth="1"/>
    <col min="10246" max="10246" width="19.28515625" style="154" customWidth="1"/>
    <col min="10247" max="10496" width="9.28515625" style="154"/>
    <col min="10497" max="10497" width="9.85546875" style="154" customWidth="1"/>
    <col min="10498" max="10498" width="78.85546875" style="154" customWidth="1"/>
    <col min="10499" max="10499" width="11.140625" style="154" customWidth="1"/>
    <col min="10500" max="10500" width="10.140625" style="154" customWidth="1"/>
    <col min="10501" max="10501" width="10.42578125" style="154" customWidth="1"/>
    <col min="10502" max="10502" width="19.28515625" style="154" customWidth="1"/>
    <col min="10503" max="10752" width="9.28515625" style="154"/>
    <col min="10753" max="10753" width="9.85546875" style="154" customWidth="1"/>
    <col min="10754" max="10754" width="78.85546875" style="154" customWidth="1"/>
    <col min="10755" max="10755" width="11.140625" style="154" customWidth="1"/>
    <col min="10756" max="10756" width="10.140625" style="154" customWidth="1"/>
    <col min="10757" max="10757" width="10.42578125" style="154" customWidth="1"/>
    <col min="10758" max="10758" width="19.28515625" style="154" customWidth="1"/>
    <col min="10759" max="11008" width="9.28515625" style="154"/>
    <col min="11009" max="11009" width="9.85546875" style="154" customWidth="1"/>
    <col min="11010" max="11010" width="78.85546875" style="154" customWidth="1"/>
    <col min="11011" max="11011" width="11.140625" style="154" customWidth="1"/>
    <col min="11012" max="11012" width="10.140625" style="154" customWidth="1"/>
    <col min="11013" max="11013" width="10.42578125" style="154" customWidth="1"/>
    <col min="11014" max="11014" width="19.28515625" style="154" customWidth="1"/>
    <col min="11015" max="11264" width="9.28515625" style="154"/>
    <col min="11265" max="11265" width="9.85546875" style="154" customWidth="1"/>
    <col min="11266" max="11266" width="78.85546875" style="154" customWidth="1"/>
    <col min="11267" max="11267" width="11.140625" style="154" customWidth="1"/>
    <col min="11268" max="11268" width="10.140625" style="154" customWidth="1"/>
    <col min="11269" max="11269" width="10.42578125" style="154" customWidth="1"/>
    <col min="11270" max="11270" width="19.28515625" style="154" customWidth="1"/>
    <col min="11271" max="11520" width="9.28515625" style="154"/>
    <col min="11521" max="11521" width="9.85546875" style="154" customWidth="1"/>
    <col min="11522" max="11522" width="78.85546875" style="154" customWidth="1"/>
    <col min="11523" max="11523" width="11.140625" style="154" customWidth="1"/>
    <col min="11524" max="11524" width="10.140625" style="154" customWidth="1"/>
    <col min="11525" max="11525" width="10.42578125" style="154" customWidth="1"/>
    <col min="11526" max="11526" width="19.28515625" style="154" customWidth="1"/>
    <col min="11527" max="11776" width="9.28515625" style="154"/>
    <col min="11777" max="11777" width="9.85546875" style="154" customWidth="1"/>
    <col min="11778" max="11778" width="78.85546875" style="154" customWidth="1"/>
    <col min="11779" max="11779" width="11.140625" style="154" customWidth="1"/>
    <col min="11780" max="11780" width="10.140625" style="154" customWidth="1"/>
    <col min="11781" max="11781" width="10.42578125" style="154" customWidth="1"/>
    <col min="11782" max="11782" width="19.28515625" style="154" customWidth="1"/>
    <col min="11783" max="12032" width="9.28515625" style="154"/>
    <col min="12033" max="12033" width="9.85546875" style="154" customWidth="1"/>
    <col min="12034" max="12034" width="78.85546875" style="154" customWidth="1"/>
    <col min="12035" max="12035" width="11.140625" style="154" customWidth="1"/>
    <col min="12036" max="12036" width="10.140625" style="154" customWidth="1"/>
    <col min="12037" max="12037" width="10.42578125" style="154" customWidth="1"/>
    <col min="12038" max="12038" width="19.28515625" style="154" customWidth="1"/>
    <col min="12039" max="12288" width="9.28515625" style="154"/>
    <col min="12289" max="12289" width="9.85546875" style="154" customWidth="1"/>
    <col min="12290" max="12290" width="78.85546875" style="154" customWidth="1"/>
    <col min="12291" max="12291" width="11.140625" style="154" customWidth="1"/>
    <col min="12292" max="12292" width="10.140625" style="154" customWidth="1"/>
    <col min="12293" max="12293" width="10.42578125" style="154" customWidth="1"/>
    <col min="12294" max="12294" width="19.28515625" style="154" customWidth="1"/>
    <col min="12295" max="12544" width="9.28515625" style="154"/>
    <col min="12545" max="12545" width="9.85546875" style="154" customWidth="1"/>
    <col min="12546" max="12546" width="78.85546875" style="154" customWidth="1"/>
    <col min="12547" max="12547" width="11.140625" style="154" customWidth="1"/>
    <col min="12548" max="12548" width="10.140625" style="154" customWidth="1"/>
    <col min="12549" max="12549" width="10.42578125" style="154" customWidth="1"/>
    <col min="12550" max="12550" width="19.28515625" style="154" customWidth="1"/>
    <col min="12551" max="12800" width="9.28515625" style="154"/>
    <col min="12801" max="12801" width="9.85546875" style="154" customWidth="1"/>
    <col min="12802" max="12802" width="78.85546875" style="154" customWidth="1"/>
    <col min="12803" max="12803" width="11.140625" style="154" customWidth="1"/>
    <col min="12804" max="12804" width="10.140625" style="154" customWidth="1"/>
    <col min="12805" max="12805" width="10.42578125" style="154" customWidth="1"/>
    <col min="12806" max="12806" width="19.28515625" style="154" customWidth="1"/>
    <col min="12807" max="13056" width="9.28515625" style="154"/>
    <col min="13057" max="13057" width="9.85546875" style="154" customWidth="1"/>
    <col min="13058" max="13058" width="78.85546875" style="154" customWidth="1"/>
    <col min="13059" max="13059" width="11.140625" style="154" customWidth="1"/>
    <col min="13060" max="13060" width="10.140625" style="154" customWidth="1"/>
    <col min="13061" max="13061" width="10.42578125" style="154" customWidth="1"/>
    <col min="13062" max="13062" width="19.28515625" style="154" customWidth="1"/>
    <col min="13063" max="13312" width="9.28515625" style="154"/>
    <col min="13313" max="13313" width="9.85546875" style="154" customWidth="1"/>
    <col min="13314" max="13314" width="78.85546875" style="154" customWidth="1"/>
    <col min="13315" max="13315" width="11.140625" style="154" customWidth="1"/>
    <col min="13316" max="13316" width="10.140625" style="154" customWidth="1"/>
    <col min="13317" max="13317" width="10.42578125" style="154" customWidth="1"/>
    <col min="13318" max="13318" width="19.28515625" style="154" customWidth="1"/>
    <col min="13319" max="13568" width="9.28515625" style="154"/>
    <col min="13569" max="13569" width="9.85546875" style="154" customWidth="1"/>
    <col min="13570" max="13570" width="78.85546875" style="154" customWidth="1"/>
    <col min="13571" max="13571" width="11.140625" style="154" customWidth="1"/>
    <col min="13572" max="13572" width="10.140625" style="154" customWidth="1"/>
    <col min="13573" max="13573" width="10.42578125" style="154" customWidth="1"/>
    <col min="13574" max="13574" width="19.28515625" style="154" customWidth="1"/>
    <col min="13575" max="13824" width="9.28515625" style="154"/>
    <col min="13825" max="13825" width="9.85546875" style="154" customWidth="1"/>
    <col min="13826" max="13826" width="78.85546875" style="154" customWidth="1"/>
    <col min="13827" max="13827" width="11.140625" style="154" customWidth="1"/>
    <col min="13828" max="13828" width="10.140625" style="154" customWidth="1"/>
    <col min="13829" max="13829" width="10.42578125" style="154" customWidth="1"/>
    <col min="13830" max="13830" width="19.28515625" style="154" customWidth="1"/>
    <col min="13831" max="14080" width="9.28515625" style="154"/>
    <col min="14081" max="14081" width="9.85546875" style="154" customWidth="1"/>
    <col min="14082" max="14082" width="78.85546875" style="154" customWidth="1"/>
    <col min="14083" max="14083" width="11.140625" style="154" customWidth="1"/>
    <col min="14084" max="14084" width="10.140625" style="154" customWidth="1"/>
    <col min="14085" max="14085" width="10.42578125" style="154" customWidth="1"/>
    <col min="14086" max="14086" width="19.28515625" style="154" customWidth="1"/>
    <col min="14087" max="14336" width="9.28515625" style="154"/>
    <col min="14337" max="14337" width="9.85546875" style="154" customWidth="1"/>
    <col min="14338" max="14338" width="78.85546875" style="154" customWidth="1"/>
    <col min="14339" max="14339" width="11.140625" style="154" customWidth="1"/>
    <col min="14340" max="14340" width="10.140625" style="154" customWidth="1"/>
    <col min="14341" max="14341" width="10.42578125" style="154" customWidth="1"/>
    <col min="14342" max="14342" width="19.28515625" style="154" customWidth="1"/>
    <col min="14343" max="14592" width="9.28515625" style="154"/>
    <col min="14593" max="14593" width="9.85546875" style="154" customWidth="1"/>
    <col min="14594" max="14594" width="78.85546875" style="154" customWidth="1"/>
    <col min="14595" max="14595" width="11.140625" style="154" customWidth="1"/>
    <col min="14596" max="14596" width="10.140625" style="154" customWidth="1"/>
    <col min="14597" max="14597" width="10.42578125" style="154" customWidth="1"/>
    <col min="14598" max="14598" width="19.28515625" style="154" customWidth="1"/>
    <col min="14599" max="14848" width="9.28515625" style="154"/>
    <col min="14849" max="14849" width="9.85546875" style="154" customWidth="1"/>
    <col min="14850" max="14850" width="78.85546875" style="154" customWidth="1"/>
    <col min="14851" max="14851" width="11.140625" style="154" customWidth="1"/>
    <col min="14852" max="14852" width="10.140625" style="154" customWidth="1"/>
    <col min="14853" max="14853" width="10.42578125" style="154" customWidth="1"/>
    <col min="14854" max="14854" width="19.28515625" style="154" customWidth="1"/>
    <col min="14855" max="15104" width="9.28515625" style="154"/>
    <col min="15105" max="15105" width="9.85546875" style="154" customWidth="1"/>
    <col min="15106" max="15106" width="78.85546875" style="154" customWidth="1"/>
    <col min="15107" max="15107" width="11.140625" style="154" customWidth="1"/>
    <col min="15108" max="15108" width="10.140625" style="154" customWidth="1"/>
    <col min="15109" max="15109" width="10.42578125" style="154" customWidth="1"/>
    <col min="15110" max="15110" width="19.28515625" style="154" customWidth="1"/>
    <col min="15111" max="15360" width="9.28515625" style="154"/>
    <col min="15361" max="15361" width="9.85546875" style="154" customWidth="1"/>
    <col min="15362" max="15362" width="78.85546875" style="154" customWidth="1"/>
    <col min="15363" max="15363" width="11.140625" style="154" customWidth="1"/>
    <col min="15364" max="15364" width="10.140625" style="154" customWidth="1"/>
    <col min="15365" max="15365" width="10.42578125" style="154" customWidth="1"/>
    <col min="15366" max="15366" width="19.28515625" style="154" customWidth="1"/>
    <col min="15367" max="15616" width="9.28515625" style="154"/>
    <col min="15617" max="15617" width="9.85546875" style="154" customWidth="1"/>
    <col min="15618" max="15618" width="78.85546875" style="154" customWidth="1"/>
    <col min="15619" max="15619" width="11.140625" style="154" customWidth="1"/>
    <col min="15620" max="15620" width="10.140625" style="154" customWidth="1"/>
    <col min="15621" max="15621" width="10.42578125" style="154" customWidth="1"/>
    <col min="15622" max="15622" width="19.28515625" style="154" customWidth="1"/>
    <col min="15623" max="15872" width="9.28515625" style="154"/>
    <col min="15873" max="15873" width="9.85546875" style="154" customWidth="1"/>
    <col min="15874" max="15874" width="78.85546875" style="154" customWidth="1"/>
    <col min="15875" max="15875" width="11.140625" style="154" customWidth="1"/>
    <col min="15876" max="15876" width="10.140625" style="154" customWidth="1"/>
    <col min="15877" max="15877" width="10.42578125" style="154" customWidth="1"/>
    <col min="15878" max="15878" width="19.28515625" style="154" customWidth="1"/>
    <col min="15879" max="16128" width="9.28515625" style="154"/>
    <col min="16129" max="16129" width="9.85546875" style="154" customWidth="1"/>
    <col min="16130" max="16130" width="78.85546875" style="154" customWidth="1"/>
    <col min="16131" max="16131" width="11.140625" style="154" customWidth="1"/>
    <col min="16132" max="16132" width="10.140625" style="154" customWidth="1"/>
    <col min="16133" max="16133" width="10.42578125" style="154" customWidth="1"/>
    <col min="16134" max="16134" width="19.28515625" style="154" customWidth="1"/>
    <col min="16135" max="16384" width="9.28515625" style="154"/>
  </cols>
  <sheetData>
    <row r="1" spans="1:6" ht="51.75" customHeight="1" x14ac:dyDescent="0.25">
      <c r="A1" s="153" t="s">
        <v>149</v>
      </c>
      <c r="B1" s="153"/>
      <c r="C1" s="153"/>
      <c r="D1" s="153"/>
      <c r="E1" s="153"/>
      <c r="F1" s="153"/>
    </row>
    <row r="2" spans="1:6" ht="40.5" customHeight="1" x14ac:dyDescent="0.25">
      <c r="A2" s="155" t="s">
        <v>150</v>
      </c>
      <c r="B2" s="156"/>
      <c r="C2" s="156"/>
      <c r="D2" s="156"/>
      <c r="E2" s="156"/>
      <c r="F2" s="157"/>
    </row>
    <row r="3" spans="1:6" s="161" customFormat="1" ht="45" customHeight="1" x14ac:dyDescent="0.25">
      <c r="A3" s="158" t="s">
        <v>124</v>
      </c>
      <c r="B3" s="159" t="s">
        <v>151</v>
      </c>
      <c r="C3" s="158" t="s">
        <v>108</v>
      </c>
      <c r="D3" s="158" t="s">
        <v>2</v>
      </c>
      <c r="E3" s="158" t="s">
        <v>3</v>
      </c>
      <c r="F3" s="160" t="s">
        <v>4</v>
      </c>
    </row>
    <row r="4" spans="1:6" x14ac:dyDescent="0.25">
      <c r="A4" s="162">
        <v>1</v>
      </c>
      <c r="B4" s="163" t="s">
        <v>152</v>
      </c>
      <c r="C4" s="164"/>
      <c r="D4" s="165"/>
      <c r="E4" s="166"/>
      <c r="F4" s="167"/>
    </row>
    <row r="5" spans="1:6" ht="408.75" customHeight="1" x14ac:dyDescent="0.25">
      <c r="A5" s="165"/>
      <c r="B5" s="168" t="s">
        <v>153</v>
      </c>
      <c r="C5" s="169">
        <v>350</v>
      </c>
      <c r="D5" s="170" t="s">
        <v>154</v>
      </c>
      <c r="E5" s="171"/>
      <c r="F5" s="167"/>
    </row>
    <row r="6" spans="1:6" x14ac:dyDescent="0.25">
      <c r="A6" s="165">
        <v>2</v>
      </c>
      <c r="B6" s="172" t="s">
        <v>155</v>
      </c>
      <c r="C6" s="173">
        <v>5771</v>
      </c>
      <c r="D6" s="174" t="s">
        <v>156</v>
      </c>
      <c r="E6" s="166"/>
      <c r="F6" s="167"/>
    </row>
    <row r="7" spans="1:6" ht="69.75" customHeight="1" x14ac:dyDescent="0.25">
      <c r="A7" s="165"/>
      <c r="B7" s="175" t="s">
        <v>157</v>
      </c>
      <c r="C7" s="164" t="s">
        <v>158</v>
      </c>
      <c r="D7" s="165"/>
      <c r="E7" s="166"/>
      <c r="F7" s="167"/>
    </row>
    <row r="8" spans="1:6" x14ac:dyDescent="0.25">
      <c r="A8" s="165">
        <v>3</v>
      </c>
      <c r="B8" s="176" t="s">
        <v>159</v>
      </c>
      <c r="C8" s="173">
        <v>1475</v>
      </c>
      <c r="D8" s="174" t="s">
        <v>156</v>
      </c>
      <c r="E8" s="166"/>
      <c r="F8" s="167"/>
    </row>
    <row r="9" spans="1:6" ht="44.25" customHeight="1" x14ac:dyDescent="0.25">
      <c r="A9" s="165"/>
      <c r="B9" s="175" t="s">
        <v>160</v>
      </c>
      <c r="C9" s="164" t="s">
        <v>158</v>
      </c>
      <c r="D9" s="165"/>
      <c r="E9" s="166"/>
      <c r="F9" s="167"/>
    </row>
    <row r="10" spans="1:6" x14ac:dyDescent="0.25">
      <c r="A10" s="165">
        <v>4</v>
      </c>
      <c r="B10" s="177" t="s">
        <v>161</v>
      </c>
      <c r="C10" s="173">
        <v>1</v>
      </c>
      <c r="D10" s="174" t="s">
        <v>162</v>
      </c>
      <c r="E10" s="166"/>
      <c r="F10" s="167"/>
    </row>
    <row r="11" spans="1:6" ht="96.75" customHeight="1" x14ac:dyDescent="0.25">
      <c r="A11" s="165"/>
      <c r="B11" s="178" t="s">
        <v>163</v>
      </c>
      <c r="C11" s="164"/>
      <c r="D11" s="165"/>
      <c r="E11" s="166"/>
      <c r="F11" s="167"/>
    </row>
    <row r="12" spans="1:6" ht="31.5" x14ac:dyDescent="0.25">
      <c r="A12" s="165">
        <v>5</v>
      </c>
      <c r="B12" s="179" t="s">
        <v>164</v>
      </c>
      <c r="C12" s="164">
        <v>1</v>
      </c>
      <c r="D12" s="180" t="s">
        <v>165</v>
      </c>
      <c r="E12" s="166"/>
      <c r="F12" s="167"/>
    </row>
    <row r="13" spans="1:6" x14ac:dyDescent="0.25">
      <c r="A13" s="165">
        <v>6</v>
      </c>
      <c r="B13" s="181" t="s">
        <v>166</v>
      </c>
      <c r="C13" s="164">
        <v>1</v>
      </c>
      <c r="D13" s="180" t="s">
        <v>165</v>
      </c>
      <c r="E13" s="166"/>
      <c r="F13" s="167"/>
    </row>
    <row r="14" spans="1:6" ht="15.75" customHeight="1" x14ac:dyDescent="0.25">
      <c r="A14" s="165">
        <v>7</v>
      </c>
      <c r="B14" s="182" t="s">
        <v>167</v>
      </c>
      <c r="C14" s="164"/>
      <c r="D14" s="180"/>
      <c r="E14" s="166"/>
      <c r="F14" s="167"/>
    </row>
    <row r="15" spans="1:6" ht="409.5" customHeight="1" x14ac:dyDescent="0.25">
      <c r="A15" s="165"/>
      <c r="B15" s="183" t="s">
        <v>168</v>
      </c>
      <c r="C15" s="169">
        <v>51</v>
      </c>
      <c r="D15" s="184" t="s">
        <v>169</v>
      </c>
      <c r="E15" s="171"/>
      <c r="F15" s="167"/>
    </row>
    <row r="16" spans="1:6" ht="18" customHeight="1" x14ac:dyDescent="0.25">
      <c r="A16" s="185">
        <v>8</v>
      </c>
      <c r="B16" s="186" t="s">
        <v>170</v>
      </c>
      <c r="C16" s="187">
        <v>473.39</v>
      </c>
      <c r="D16" s="185" t="s">
        <v>156</v>
      </c>
      <c r="E16" s="185"/>
      <c r="F16" s="167"/>
    </row>
    <row r="17" spans="1:6" ht="63" x14ac:dyDescent="0.25">
      <c r="A17" s="165"/>
      <c r="B17" s="188" t="s">
        <v>171</v>
      </c>
      <c r="C17" s="164"/>
      <c r="D17" s="165"/>
      <c r="E17" s="166"/>
      <c r="F17" s="167"/>
    </row>
    <row r="18" spans="1:6" ht="114" customHeight="1" x14ac:dyDescent="0.25">
      <c r="A18" s="170">
        <v>9</v>
      </c>
      <c r="B18" s="189" t="s">
        <v>172</v>
      </c>
      <c r="C18" s="169">
        <v>1</v>
      </c>
      <c r="D18" s="184" t="s">
        <v>165</v>
      </c>
      <c r="E18" s="190"/>
      <c r="F18" s="167"/>
    </row>
    <row r="19" spans="1:6" ht="31.5" x14ac:dyDescent="0.25">
      <c r="A19" s="165">
        <v>10</v>
      </c>
      <c r="B19" s="179" t="s">
        <v>173</v>
      </c>
      <c r="C19" s="164">
        <v>1</v>
      </c>
      <c r="D19" s="180" t="s">
        <v>165</v>
      </c>
      <c r="E19" s="166"/>
      <c r="F19" s="167"/>
    </row>
    <row r="20" spans="1:6" ht="18" customHeight="1" x14ac:dyDescent="0.25">
      <c r="A20" s="185">
        <v>11</v>
      </c>
      <c r="B20" s="186" t="s">
        <v>170</v>
      </c>
      <c r="C20" s="187">
        <v>289.77</v>
      </c>
      <c r="D20" s="185" t="s">
        <v>156</v>
      </c>
      <c r="E20" s="185"/>
      <c r="F20" s="167"/>
    </row>
    <row r="21" spans="1:6" ht="63" x14ac:dyDescent="0.25">
      <c r="A21" s="165"/>
      <c r="B21" s="188" t="s">
        <v>171</v>
      </c>
      <c r="C21" s="164"/>
      <c r="D21" s="165"/>
      <c r="E21" s="166"/>
      <c r="F21" s="167"/>
    </row>
    <row r="22" spans="1:6" ht="63" x14ac:dyDescent="0.25">
      <c r="A22" s="165">
        <v>12</v>
      </c>
      <c r="B22" s="191" t="s">
        <v>174</v>
      </c>
      <c r="C22" s="192">
        <v>1</v>
      </c>
      <c r="D22" s="192" t="s">
        <v>165</v>
      </c>
      <c r="E22" s="166"/>
      <c r="F22" s="193"/>
    </row>
    <row r="23" spans="1:6" x14ac:dyDescent="0.25">
      <c r="A23" s="165">
        <v>13</v>
      </c>
      <c r="B23" s="194" t="s">
        <v>175</v>
      </c>
      <c r="C23" s="195"/>
      <c r="D23" s="196"/>
      <c r="E23" s="166"/>
      <c r="F23" s="167"/>
    </row>
    <row r="24" spans="1:6" ht="107.45" customHeight="1" x14ac:dyDescent="0.25">
      <c r="A24" s="165"/>
      <c r="B24" s="197" t="s">
        <v>176</v>
      </c>
      <c r="C24" s="198">
        <v>280.8</v>
      </c>
      <c r="D24" s="198" t="s">
        <v>177</v>
      </c>
      <c r="E24" s="171"/>
      <c r="F24" s="167"/>
    </row>
    <row r="25" spans="1:6" x14ac:dyDescent="0.25">
      <c r="A25" s="165">
        <v>14</v>
      </c>
      <c r="B25" s="194" t="s">
        <v>178</v>
      </c>
      <c r="C25" s="198"/>
      <c r="D25" s="198"/>
      <c r="E25" s="171"/>
      <c r="F25" s="167"/>
    </row>
    <row r="26" spans="1:6" ht="261.75" customHeight="1" x14ac:dyDescent="0.25">
      <c r="A26" s="165"/>
      <c r="B26" s="191" t="s">
        <v>179</v>
      </c>
      <c r="C26" s="199">
        <v>124.20980000000002</v>
      </c>
      <c r="D26" s="200" t="s">
        <v>177</v>
      </c>
      <c r="E26" s="171"/>
      <c r="F26" s="167"/>
    </row>
    <row r="27" spans="1:6" x14ac:dyDescent="0.25">
      <c r="A27" s="165"/>
      <c r="B27" s="191"/>
      <c r="C27" s="198"/>
      <c r="D27" s="198"/>
      <c r="E27" s="171"/>
      <c r="F27" s="167"/>
    </row>
    <row r="28" spans="1:6" ht="31.5" x14ac:dyDescent="0.25">
      <c r="A28" s="165">
        <v>15</v>
      </c>
      <c r="B28" s="201" t="s">
        <v>180</v>
      </c>
      <c r="C28" s="202">
        <v>103.68</v>
      </c>
      <c r="D28" s="203" t="s">
        <v>156</v>
      </c>
      <c r="E28" s="171"/>
      <c r="F28" s="167"/>
    </row>
    <row r="29" spans="1:6" ht="63" x14ac:dyDescent="0.25">
      <c r="A29" s="165">
        <v>16</v>
      </c>
      <c r="B29" s="175" t="s">
        <v>181</v>
      </c>
      <c r="C29" s="202">
        <v>56.15</v>
      </c>
      <c r="D29" s="203" t="s">
        <v>156</v>
      </c>
      <c r="E29" s="171"/>
      <c r="F29" s="167"/>
    </row>
    <row r="30" spans="1:6" ht="15" customHeight="1" x14ac:dyDescent="0.35">
      <c r="A30" s="165">
        <v>17</v>
      </c>
      <c r="B30" s="204" t="s">
        <v>182</v>
      </c>
      <c r="C30" s="205">
        <v>1</v>
      </c>
      <c r="D30" s="206" t="s">
        <v>183</v>
      </c>
      <c r="E30" s="171"/>
      <c r="F30" s="167"/>
    </row>
    <row r="31" spans="1:6" ht="405.75" customHeight="1" x14ac:dyDescent="0.25">
      <c r="A31" s="165"/>
      <c r="B31" s="207" t="s">
        <v>184</v>
      </c>
      <c r="C31" s="205"/>
      <c r="D31" s="206"/>
      <c r="E31" s="171"/>
      <c r="F31" s="167"/>
    </row>
    <row r="32" spans="1:6" x14ac:dyDescent="0.25">
      <c r="A32" s="165">
        <v>18</v>
      </c>
      <c r="B32" s="208" t="s">
        <v>185</v>
      </c>
      <c r="C32" s="205">
        <v>1</v>
      </c>
      <c r="D32" s="206" t="s">
        <v>130</v>
      </c>
      <c r="E32" s="171"/>
      <c r="F32" s="167"/>
    </row>
    <row r="33" spans="1:6" ht="409.5" customHeight="1" x14ac:dyDescent="0.25">
      <c r="A33" s="165"/>
      <c r="B33" s="207" t="s">
        <v>186</v>
      </c>
      <c r="C33" s="205"/>
      <c r="D33" s="206"/>
      <c r="E33" s="171"/>
      <c r="F33" s="167"/>
    </row>
    <row r="34" spans="1:6" ht="18.75" x14ac:dyDescent="0.25">
      <c r="A34" s="165">
        <v>19</v>
      </c>
      <c r="B34" s="209" t="s">
        <v>187</v>
      </c>
      <c r="C34" s="205">
        <v>1</v>
      </c>
      <c r="D34" s="206"/>
      <c r="E34" s="210"/>
      <c r="F34" s="167"/>
    </row>
    <row r="35" spans="1:6" ht="318" customHeight="1" x14ac:dyDescent="0.25">
      <c r="A35" s="165"/>
      <c r="B35" s="207" t="s">
        <v>188</v>
      </c>
      <c r="C35" s="169"/>
      <c r="D35" s="170"/>
      <c r="E35" s="171"/>
      <c r="F35" s="167"/>
    </row>
    <row r="36" spans="1:6" s="215" customFormat="1" x14ac:dyDescent="0.25">
      <c r="A36" s="211">
        <v>20</v>
      </c>
      <c r="B36" s="212" t="s">
        <v>189</v>
      </c>
      <c r="C36" s="205">
        <v>1</v>
      </c>
      <c r="D36" s="206" t="s">
        <v>130</v>
      </c>
      <c r="E36" s="213"/>
      <c r="F36" s="214"/>
    </row>
    <row r="37" spans="1:6" s="215" customFormat="1" ht="303.75" customHeight="1" x14ac:dyDescent="0.25">
      <c r="A37" s="211"/>
      <c r="B37" s="216" t="s">
        <v>190</v>
      </c>
      <c r="C37" s="217"/>
      <c r="D37" s="218"/>
      <c r="E37" s="190"/>
      <c r="F37" s="214"/>
    </row>
    <row r="38" spans="1:6" x14ac:dyDescent="0.25">
      <c r="A38" s="165">
        <v>21</v>
      </c>
      <c r="B38" s="219" t="s">
        <v>191</v>
      </c>
      <c r="C38" s="220">
        <v>1</v>
      </c>
      <c r="D38" s="221" t="s">
        <v>130</v>
      </c>
      <c r="E38" s="210"/>
      <c r="F38" s="167"/>
    </row>
    <row r="39" spans="1:6" ht="317.25" customHeight="1" x14ac:dyDescent="0.25">
      <c r="A39" s="165"/>
      <c r="B39" s="207" t="s">
        <v>192</v>
      </c>
      <c r="C39" s="220"/>
      <c r="D39" s="221"/>
      <c r="E39" s="210"/>
      <c r="F39" s="167"/>
    </row>
    <row r="40" spans="1:6" ht="17.25" x14ac:dyDescent="0.35">
      <c r="A40" s="165">
        <v>22</v>
      </c>
      <c r="B40" s="204" t="s">
        <v>193</v>
      </c>
      <c r="C40" s="220">
        <v>1</v>
      </c>
      <c r="D40" s="221" t="s">
        <v>130</v>
      </c>
      <c r="E40" s="210"/>
      <c r="F40" s="167"/>
    </row>
    <row r="41" spans="1:6" ht="318" customHeight="1" x14ac:dyDescent="0.25">
      <c r="A41" s="165"/>
      <c r="B41" s="207" t="s">
        <v>194</v>
      </c>
      <c r="C41" s="220"/>
      <c r="D41" s="221"/>
      <c r="E41" s="210"/>
      <c r="F41" s="167"/>
    </row>
    <row r="42" spans="1:6" x14ac:dyDescent="0.25">
      <c r="A42" s="165">
        <f>A40+1</f>
        <v>23</v>
      </c>
      <c r="B42" s="219" t="s">
        <v>195</v>
      </c>
      <c r="C42" s="220">
        <v>1</v>
      </c>
      <c r="D42" s="221" t="s">
        <v>130</v>
      </c>
      <c r="E42" s="210"/>
      <c r="F42" s="167"/>
    </row>
    <row r="43" spans="1:6" ht="409.5" customHeight="1" x14ac:dyDescent="0.25">
      <c r="A43" s="165"/>
      <c r="B43" s="222" t="s">
        <v>196</v>
      </c>
      <c r="C43" s="220"/>
      <c r="D43" s="221"/>
      <c r="E43" s="210"/>
      <c r="F43" s="167"/>
    </row>
    <row r="44" spans="1:6" ht="17.25" x14ac:dyDescent="0.35">
      <c r="A44" s="165">
        <f>A42+1</f>
        <v>24</v>
      </c>
      <c r="B44" s="204" t="s">
        <v>197</v>
      </c>
      <c r="C44" s="220">
        <v>1</v>
      </c>
      <c r="D44" s="221" t="s">
        <v>130</v>
      </c>
      <c r="E44" s="210"/>
      <c r="F44" s="167"/>
    </row>
    <row r="45" spans="1:6" ht="318.75" customHeight="1" x14ac:dyDescent="0.25">
      <c r="A45" s="165"/>
      <c r="B45" s="207" t="s">
        <v>198</v>
      </c>
      <c r="C45" s="220"/>
      <c r="D45" s="221"/>
      <c r="E45" s="210"/>
      <c r="F45" s="167"/>
    </row>
    <row r="46" spans="1:6" x14ac:dyDescent="0.25">
      <c r="A46" s="165">
        <f>A44+1</f>
        <v>25</v>
      </c>
      <c r="B46" s="208" t="s">
        <v>199</v>
      </c>
      <c r="C46" s="220">
        <v>1</v>
      </c>
      <c r="D46" s="221" t="s">
        <v>130</v>
      </c>
      <c r="E46" s="210"/>
      <c r="F46" s="167"/>
    </row>
    <row r="47" spans="1:6" ht="348" customHeight="1" x14ac:dyDescent="0.25">
      <c r="A47" s="165"/>
      <c r="B47" s="207" t="s">
        <v>200</v>
      </c>
      <c r="C47" s="220"/>
      <c r="D47" s="221"/>
      <c r="E47" s="210"/>
      <c r="F47" s="167"/>
    </row>
    <row r="48" spans="1:6" x14ac:dyDescent="0.25">
      <c r="A48" s="165">
        <v>26</v>
      </c>
      <c r="B48" s="219" t="s">
        <v>201</v>
      </c>
      <c r="C48" s="220">
        <v>1</v>
      </c>
      <c r="D48" s="221" t="s">
        <v>130</v>
      </c>
      <c r="E48" s="210"/>
      <c r="F48" s="167"/>
    </row>
    <row r="49" spans="1:6" ht="319.5" customHeight="1" x14ac:dyDescent="0.25">
      <c r="A49" s="165"/>
      <c r="B49" s="207" t="s">
        <v>202</v>
      </c>
      <c r="C49" s="220"/>
      <c r="D49" s="221"/>
      <c r="E49" s="210"/>
      <c r="F49" s="167"/>
    </row>
    <row r="50" spans="1:6" x14ac:dyDescent="0.25">
      <c r="A50" s="165">
        <v>27</v>
      </c>
      <c r="B50" s="219" t="s">
        <v>203</v>
      </c>
      <c r="C50" s="220">
        <v>2</v>
      </c>
      <c r="D50" s="221" t="s">
        <v>130</v>
      </c>
      <c r="E50" s="210"/>
      <c r="F50" s="167"/>
    </row>
    <row r="51" spans="1:6" ht="147.75" customHeight="1" x14ac:dyDescent="0.25">
      <c r="A51" s="165"/>
      <c r="B51" s="207" t="s">
        <v>204</v>
      </c>
      <c r="C51" s="220"/>
      <c r="D51" s="221"/>
      <c r="E51" s="210"/>
      <c r="F51" s="167"/>
    </row>
    <row r="52" spans="1:6" x14ac:dyDescent="0.25">
      <c r="A52" s="165">
        <v>28</v>
      </c>
      <c r="B52" s="219" t="s">
        <v>205</v>
      </c>
      <c r="C52" s="220">
        <v>2</v>
      </c>
      <c r="D52" s="221" t="s">
        <v>130</v>
      </c>
      <c r="E52" s="210"/>
      <c r="F52" s="167"/>
    </row>
    <row r="53" spans="1:6" ht="147.75" customHeight="1" x14ac:dyDescent="0.25">
      <c r="A53" s="165"/>
      <c r="B53" s="207" t="s">
        <v>206</v>
      </c>
      <c r="C53" s="220"/>
      <c r="D53" s="221"/>
      <c r="E53" s="210"/>
      <c r="F53" s="167"/>
    </row>
    <row r="54" spans="1:6" x14ac:dyDescent="0.25">
      <c r="A54" s="165">
        <v>29</v>
      </c>
      <c r="B54" s="219" t="s">
        <v>207</v>
      </c>
      <c r="C54" s="220">
        <v>2</v>
      </c>
      <c r="D54" s="221" t="s">
        <v>130</v>
      </c>
      <c r="E54" s="210"/>
      <c r="F54" s="167"/>
    </row>
    <row r="55" spans="1:6" ht="208.5" customHeight="1" x14ac:dyDescent="0.25">
      <c r="A55" s="165"/>
      <c r="B55" s="207" t="s">
        <v>208</v>
      </c>
      <c r="C55" s="220"/>
      <c r="D55" s="221"/>
      <c r="E55" s="210"/>
      <c r="F55" s="167"/>
    </row>
    <row r="56" spans="1:6" x14ac:dyDescent="0.25">
      <c r="A56" s="165">
        <v>30</v>
      </c>
      <c r="B56" s="219" t="s">
        <v>209</v>
      </c>
      <c r="C56" s="220">
        <v>45</v>
      </c>
      <c r="D56" s="221" t="s">
        <v>210</v>
      </c>
      <c r="E56" s="210"/>
      <c r="F56" s="167"/>
    </row>
    <row r="57" spans="1:6" ht="18" customHeight="1" x14ac:dyDescent="0.25">
      <c r="A57" s="165"/>
      <c r="B57" s="207" t="s">
        <v>211</v>
      </c>
      <c r="C57" s="220"/>
      <c r="D57" s="221"/>
      <c r="E57" s="210"/>
      <c r="F57" s="167"/>
    </row>
    <row r="58" spans="1:6" x14ac:dyDescent="0.25">
      <c r="A58" s="165">
        <v>31</v>
      </c>
      <c r="B58" s="207" t="s">
        <v>212</v>
      </c>
      <c r="C58" s="220">
        <v>400</v>
      </c>
      <c r="D58" s="221" t="s">
        <v>213</v>
      </c>
      <c r="E58" s="210"/>
      <c r="F58" s="167"/>
    </row>
    <row r="59" spans="1:6" ht="33" customHeight="1" x14ac:dyDescent="0.25">
      <c r="A59" s="165"/>
      <c r="B59" s="207" t="s">
        <v>214</v>
      </c>
      <c r="C59" s="220"/>
      <c r="D59" s="221"/>
      <c r="E59" s="210"/>
      <c r="F59" s="167"/>
    </row>
    <row r="60" spans="1:6" x14ac:dyDescent="0.25">
      <c r="A60" s="165">
        <v>32</v>
      </c>
      <c r="B60" s="219" t="s">
        <v>215</v>
      </c>
      <c r="C60" s="220">
        <v>400</v>
      </c>
      <c r="D60" s="221" t="s">
        <v>213</v>
      </c>
      <c r="E60" s="210"/>
      <c r="F60" s="167"/>
    </row>
    <row r="61" spans="1:6" ht="37.5" customHeight="1" x14ac:dyDescent="0.25">
      <c r="A61" s="165"/>
      <c r="B61" s="207" t="s">
        <v>216</v>
      </c>
      <c r="C61" s="220"/>
      <c r="D61" s="221"/>
      <c r="E61" s="210"/>
      <c r="F61" s="167"/>
    </row>
    <row r="62" spans="1:6" x14ac:dyDescent="0.25">
      <c r="A62" s="165">
        <v>33</v>
      </c>
      <c r="B62" s="219" t="s">
        <v>217</v>
      </c>
      <c r="C62" s="220">
        <v>2</v>
      </c>
      <c r="D62" s="221" t="s">
        <v>130</v>
      </c>
      <c r="E62" s="210"/>
      <c r="F62" s="167"/>
    </row>
    <row r="63" spans="1:6" ht="267.75" x14ac:dyDescent="0.25">
      <c r="A63" s="165"/>
      <c r="B63" s="207" t="s">
        <v>218</v>
      </c>
      <c r="C63" s="220"/>
      <c r="D63" s="221"/>
      <c r="E63" s="210"/>
      <c r="F63" s="167"/>
    </row>
    <row r="64" spans="1:6" x14ac:dyDescent="0.25">
      <c r="A64" s="165">
        <v>34</v>
      </c>
      <c r="B64" s="219" t="s">
        <v>219</v>
      </c>
      <c r="C64" s="220">
        <v>1</v>
      </c>
      <c r="D64" s="221" t="s">
        <v>130</v>
      </c>
      <c r="E64" s="210"/>
      <c r="F64" s="167"/>
    </row>
    <row r="65" spans="1:6" ht="132" customHeight="1" x14ac:dyDescent="0.25">
      <c r="A65" s="165"/>
      <c r="B65" s="207" t="s">
        <v>220</v>
      </c>
      <c r="C65" s="220"/>
      <c r="D65" s="221"/>
      <c r="E65" s="210"/>
      <c r="F65" s="167"/>
    </row>
    <row r="66" spans="1:6" x14ac:dyDescent="0.25">
      <c r="A66" s="165">
        <v>35</v>
      </c>
      <c r="B66" s="219" t="s">
        <v>221</v>
      </c>
      <c r="C66" s="220">
        <v>1</v>
      </c>
      <c r="D66" s="221" t="s">
        <v>130</v>
      </c>
      <c r="E66" s="210"/>
      <c r="F66" s="167"/>
    </row>
    <row r="67" spans="1:6" ht="147.75" customHeight="1" x14ac:dyDescent="0.25">
      <c r="A67" s="165"/>
      <c r="B67" s="207" t="s">
        <v>222</v>
      </c>
      <c r="C67" s="220"/>
      <c r="D67" s="221"/>
      <c r="E67" s="210"/>
      <c r="F67" s="167"/>
    </row>
    <row r="68" spans="1:6" x14ac:dyDescent="0.25">
      <c r="A68" s="165">
        <v>36</v>
      </c>
      <c r="B68" s="219" t="s">
        <v>223</v>
      </c>
      <c r="C68" s="220">
        <v>37</v>
      </c>
      <c r="D68" s="221" t="s">
        <v>224</v>
      </c>
      <c r="E68" s="210"/>
      <c r="F68" s="167"/>
    </row>
    <row r="69" spans="1:6" ht="21" customHeight="1" x14ac:dyDescent="0.25">
      <c r="A69" s="165"/>
      <c r="B69" s="207" t="s">
        <v>225</v>
      </c>
      <c r="C69" s="220"/>
      <c r="D69" s="221"/>
      <c r="E69" s="210"/>
      <c r="F69" s="167"/>
    </row>
    <row r="70" spans="1:6" x14ac:dyDescent="0.25">
      <c r="A70" s="165">
        <v>37</v>
      </c>
      <c r="B70" s="219" t="s">
        <v>226</v>
      </c>
      <c r="C70" s="220">
        <v>4</v>
      </c>
      <c r="D70" s="221" t="s">
        <v>130</v>
      </c>
      <c r="E70" s="210"/>
      <c r="F70" s="167"/>
    </row>
    <row r="71" spans="1:6" ht="65.25" customHeight="1" x14ac:dyDescent="0.25">
      <c r="A71" s="165"/>
      <c r="B71" s="207" t="s">
        <v>227</v>
      </c>
      <c r="C71" s="220"/>
      <c r="D71" s="221"/>
      <c r="E71" s="210"/>
      <c r="F71" s="167"/>
    </row>
    <row r="72" spans="1:6" x14ac:dyDescent="0.25">
      <c r="A72" s="165">
        <v>38</v>
      </c>
      <c r="B72" s="219" t="s">
        <v>228</v>
      </c>
      <c r="C72" s="220">
        <v>4</v>
      </c>
      <c r="D72" s="221" t="s">
        <v>130</v>
      </c>
      <c r="E72" s="210"/>
      <c r="F72" s="167"/>
    </row>
    <row r="73" spans="1:6" ht="114.75" customHeight="1" x14ac:dyDescent="0.25">
      <c r="A73" s="165"/>
      <c r="B73" s="207" t="s">
        <v>229</v>
      </c>
      <c r="C73" s="220"/>
      <c r="D73" s="221"/>
      <c r="E73" s="210"/>
      <c r="F73" s="167"/>
    </row>
    <row r="74" spans="1:6" x14ac:dyDescent="0.25">
      <c r="A74" s="165">
        <v>39</v>
      </c>
      <c r="B74" s="219" t="s">
        <v>230</v>
      </c>
      <c r="C74" s="220">
        <v>24</v>
      </c>
      <c r="D74" s="221" t="s">
        <v>130</v>
      </c>
      <c r="E74" s="210"/>
      <c r="F74" s="167"/>
    </row>
    <row r="75" spans="1:6" ht="98.25" customHeight="1" x14ac:dyDescent="0.25">
      <c r="A75" s="165"/>
      <c r="B75" s="207" t="s">
        <v>231</v>
      </c>
      <c r="C75" s="220"/>
      <c r="D75" s="221"/>
      <c r="E75" s="210"/>
      <c r="F75" s="167"/>
    </row>
    <row r="76" spans="1:6" x14ac:dyDescent="0.25">
      <c r="A76" s="165">
        <v>40</v>
      </c>
      <c r="B76" s="219" t="s">
        <v>232</v>
      </c>
      <c r="C76" s="220">
        <v>3</v>
      </c>
      <c r="D76" s="221" t="s">
        <v>130</v>
      </c>
      <c r="E76" s="210"/>
      <c r="F76" s="167"/>
    </row>
    <row r="77" spans="1:6" ht="34.5" customHeight="1" x14ac:dyDescent="0.25">
      <c r="A77" s="165"/>
      <c r="B77" s="207" t="s">
        <v>233</v>
      </c>
      <c r="C77" s="220"/>
      <c r="D77" s="221"/>
      <c r="E77" s="171"/>
      <c r="F77" s="167"/>
    </row>
    <row r="78" spans="1:6" x14ac:dyDescent="0.25">
      <c r="A78" s="223">
        <v>41</v>
      </c>
      <c r="B78" s="224" t="s">
        <v>234</v>
      </c>
      <c r="C78" s="225">
        <v>2</v>
      </c>
      <c r="D78" s="226" t="s">
        <v>183</v>
      </c>
      <c r="E78" s="227"/>
      <c r="F78" s="167"/>
    </row>
    <row r="79" spans="1:6" x14ac:dyDescent="0.25">
      <c r="A79" s="228"/>
      <c r="B79" s="229"/>
      <c r="C79" s="230"/>
      <c r="D79" s="231"/>
      <c r="E79" s="232"/>
      <c r="F79" s="167"/>
    </row>
    <row r="80" spans="1:6" ht="47.25" x14ac:dyDescent="0.25">
      <c r="A80" s="233">
        <v>42</v>
      </c>
      <c r="B80" s="234" t="s">
        <v>235</v>
      </c>
      <c r="C80" s="233">
        <v>2</v>
      </c>
      <c r="D80" s="233" t="s">
        <v>183</v>
      </c>
      <c r="E80" s="235"/>
      <c r="F80" s="167"/>
    </row>
    <row r="81" spans="1:6" x14ac:dyDescent="0.25">
      <c r="A81" s="236"/>
      <c r="B81" s="236"/>
      <c r="C81" s="237"/>
      <c r="D81" s="237"/>
      <c r="E81" s="237"/>
      <c r="F81" s="167"/>
    </row>
    <row r="82" spans="1:6" s="215" customFormat="1" ht="162.75" customHeight="1" x14ac:dyDescent="0.25">
      <c r="A82" s="238">
        <v>43</v>
      </c>
      <c r="B82" s="216" t="s">
        <v>236</v>
      </c>
      <c r="C82" s="239">
        <v>1</v>
      </c>
      <c r="D82" s="240" t="s">
        <v>6</v>
      </c>
      <c r="E82" s="211"/>
      <c r="F82" s="193"/>
    </row>
    <row r="83" spans="1:6" s="215" customFormat="1" ht="182.25" customHeight="1" x14ac:dyDescent="0.25">
      <c r="A83" s="238">
        <v>44</v>
      </c>
      <c r="B83" s="216" t="s">
        <v>237</v>
      </c>
      <c r="C83" s="239">
        <v>1</v>
      </c>
      <c r="D83" s="240" t="s">
        <v>6</v>
      </c>
      <c r="E83" s="211"/>
      <c r="F83" s="193"/>
    </row>
    <row r="84" spans="1:6" s="215" customFormat="1" ht="213.75" customHeight="1" x14ac:dyDescent="0.25">
      <c r="A84" s="238">
        <v>45</v>
      </c>
      <c r="B84" s="216" t="s">
        <v>238</v>
      </c>
      <c r="C84" s="239">
        <v>1</v>
      </c>
      <c r="D84" s="240" t="s">
        <v>6</v>
      </c>
      <c r="E84" s="211"/>
      <c r="F84" s="193"/>
    </row>
    <row r="85" spans="1:6" s="215" customFormat="1" ht="130.5" customHeight="1" x14ac:dyDescent="0.25">
      <c r="A85" s="238">
        <v>46</v>
      </c>
      <c r="B85" s="216" t="s">
        <v>239</v>
      </c>
      <c r="C85" s="239">
        <v>1</v>
      </c>
      <c r="D85" s="240" t="s">
        <v>6</v>
      </c>
      <c r="E85" s="211"/>
      <c r="F85" s="167"/>
    </row>
    <row r="86" spans="1:6" s="215" customFormat="1" ht="130.5" customHeight="1" x14ac:dyDescent="0.25">
      <c r="A86" s="238">
        <v>47</v>
      </c>
      <c r="B86" s="216" t="s">
        <v>240</v>
      </c>
      <c r="C86" s="239">
        <v>1</v>
      </c>
      <c r="D86" s="240" t="s">
        <v>6</v>
      </c>
      <c r="E86" s="211"/>
      <c r="F86" s="193"/>
    </row>
    <row r="87" spans="1:6" s="215" customFormat="1" ht="241.5" customHeight="1" x14ac:dyDescent="0.25">
      <c r="A87" s="238">
        <v>48</v>
      </c>
      <c r="B87" s="216" t="s">
        <v>241</v>
      </c>
      <c r="C87" s="239">
        <v>1</v>
      </c>
      <c r="D87" s="240" t="s">
        <v>6</v>
      </c>
      <c r="E87" s="211"/>
      <c r="F87" s="193"/>
    </row>
    <row r="88" spans="1:6" s="215" customFormat="1" ht="22.5" customHeight="1" x14ac:dyDescent="0.25">
      <c r="A88" s="238">
        <v>49</v>
      </c>
      <c r="B88" s="216" t="s">
        <v>242</v>
      </c>
      <c r="C88" s="239">
        <v>2</v>
      </c>
      <c r="D88" s="240" t="s">
        <v>6</v>
      </c>
      <c r="E88" s="211"/>
      <c r="F88" s="193"/>
    </row>
    <row r="89" spans="1:6" s="215" customFormat="1" ht="24.6" customHeight="1" x14ac:dyDescent="0.25">
      <c r="A89" s="238">
        <v>50</v>
      </c>
      <c r="B89" s="216" t="s">
        <v>243</v>
      </c>
      <c r="C89" s="239">
        <v>260</v>
      </c>
      <c r="D89" s="240" t="s">
        <v>244</v>
      </c>
      <c r="E89" s="211"/>
      <c r="F89" s="193"/>
    </row>
    <row r="90" spans="1:6" s="215" customFormat="1" ht="24.6" customHeight="1" x14ac:dyDescent="0.25">
      <c r="A90" s="238"/>
      <c r="B90" s="241" t="s">
        <v>138</v>
      </c>
      <c r="C90" s="239"/>
      <c r="D90" s="240"/>
      <c r="E90" s="211"/>
      <c r="F90" s="193"/>
    </row>
    <row r="91" spans="1:6" s="215" customFormat="1" ht="24.6" customHeight="1" x14ac:dyDescent="0.25">
      <c r="A91" s="238"/>
      <c r="B91" s="241" t="s">
        <v>95</v>
      </c>
      <c r="C91" s="239"/>
      <c r="D91" s="240"/>
      <c r="E91" s="211"/>
      <c r="F91" s="193"/>
    </row>
    <row r="92" spans="1:6" ht="21" x14ac:dyDescent="0.25">
      <c r="A92" s="170"/>
      <c r="B92" s="242" t="s">
        <v>9</v>
      </c>
      <c r="C92" s="170"/>
      <c r="D92" s="170"/>
      <c r="E92" s="171"/>
      <c r="F92" s="243">
        <f>SUM(F4:F89)</f>
        <v>0</v>
      </c>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7" workbookViewId="0">
      <selection activeCell="I5" sqref="I5"/>
    </sheetView>
  </sheetViews>
  <sheetFormatPr defaultColWidth="7.42578125" defaultRowHeight="15" x14ac:dyDescent="0.25"/>
  <cols>
    <col min="1" max="1" width="4.7109375" style="297" customWidth="1"/>
    <col min="2" max="2" width="61.5703125" style="252" customWidth="1"/>
    <col min="3" max="3" width="9" style="298" bestFit="1" customWidth="1"/>
    <col min="4" max="4" width="9.140625" style="298" customWidth="1"/>
    <col min="5" max="5" width="13.28515625" style="299" customWidth="1"/>
    <col min="6" max="6" width="21.85546875" style="252" customWidth="1"/>
    <col min="7" max="16384" width="7.42578125" style="252"/>
  </cols>
  <sheetData>
    <row r="1" spans="1:6" ht="33.75" customHeight="1" x14ac:dyDescent="0.25">
      <c r="A1" s="249" t="s">
        <v>245</v>
      </c>
      <c r="B1" s="250"/>
      <c r="C1" s="250"/>
      <c r="D1" s="250"/>
      <c r="E1" s="250"/>
      <c r="F1" s="251"/>
    </row>
    <row r="2" spans="1:6" ht="15.75" thickBot="1" x14ac:dyDescent="0.3">
      <c r="A2" s="253" t="s">
        <v>246</v>
      </c>
      <c r="B2" s="254"/>
      <c r="C2" s="254"/>
      <c r="D2" s="254"/>
      <c r="E2" s="254"/>
      <c r="F2" s="255"/>
    </row>
    <row r="3" spans="1:6" s="260" customFormat="1" ht="30.75" thickBot="1" x14ac:dyDescent="0.3">
      <c r="A3" s="256" t="s">
        <v>247</v>
      </c>
      <c r="B3" s="257" t="s">
        <v>248</v>
      </c>
      <c r="C3" s="257" t="s">
        <v>249</v>
      </c>
      <c r="D3" s="257" t="s">
        <v>250</v>
      </c>
      <c r="E3" s="258" t="s">
        <v>251</v>
      </c>
      <c r="F3" s="259" t="s">
        <v>138</v>
      </c>
    </row>
    <row r="4" spans="1:6" ht="250.5" customHeight="1" thickTop="1" thickBot="1" x14ac:dyDescent="0.3">
      <c r="A4" s="261">
        <v>1</v>
      </c>
      <c r="B4" s="262" t="s">
        <v>252</v>
      </c>
      <c r="C4" s="263">
        <v>2</v>
      </c>
      <c r="D4" s="263" t="s">
        <v>6</v>
      </c>
      <c r="E4" s="264"/>
      <c r="F4" s="265"/>
    </row>
    <row r="5" spans="1:6" ht="256.5" thickTop="1" thickBot="1" x14ac:dyDescent="0.3">
      <c r="A5" s="266">
        <v>2</v>
      </c>
      <c r="B5" s="267" t="s">
        <v>253</v>
      </c>
      <c r="C5" s="263">
        <v>1</v>
      </c>
      <c r="D5" s="263" t="s">
        <v>6</v>
      </c>
      <c r="E5" s="264"/>
      <c r="F5" s="265"/>
    </row>
    <row r="6" spans="1:6" ht="106.5" thickTop="1" thickBot="1" x14ac:dyDescent="0.3">
      <c r="A6" s="266">
        <v>3</v>
      </c>
      <c r="B6" s="267" t="s">
        <v>254</v>
      </c>
      <c r="C6" s="263">
        <v>8</v>
      </c>
      <c r="D6" s="263" t="s">
        <v>6</v>
      </c>
      <c r="E6" s="264"/>
      <c r="F6" s="265"/>
    </row>
    <row r="7" spans="1:6" ht="106.5" thickTop="1" thickBot="1" x14ac:dyDescent="0.3">
      <c r="A7" s="266">
        <v>4</v>
      </c>
      <c r="B7" s="267" t="s">
        <v>255</v>
      </c>
      <c r="C7" s="263">
        <v>3</v>
      </c>
      <c r="D7" s="263" t="s">
        <v>6</v>
      </c>
      <c r="E7" s="264"/>
      <c r="F7" s="265"/>
    </row>
    <row r="8" spans="1:6" ht="106.5" thickTop="1" thickBot="1" x14ac:dyDescent="0.3">
      <c r="A8" s="266">
        <v>5</v>
      </c>
      <c r="B8" s="267" t="s">
        <v>256</v>
      </c>
      <c r="C8" s="263">
        <v>3</v>
      </c>
      <c r="D8" s="263" t="s">
        <v>6</v>
      </c>
      <c r="E8" s="264"/>
      <c r="F8" s="265"/>
    </row>
    <row r="9" spans="1:6" ht="61.5" thickTop="1" thickBot="1" x14ac:dyDescent="0.3">
      <c r="A9" s="266">
        <v>6</v>
      </c>
      <c r="B9" s="267" t="s">
        <v>257</v>
      </c>
      <c r="C9" s="263">
        <v>62</v>
      </c>
      <c r="D9" s="263" t="s">
        <v>5</v>
      </c>
      <c r="E9" s="264"/>
      <c r="F9" s="265"/>
    </row>
    <row r="10" spans="1:6" ht="346.5" customHeight="1" thickTop="1" thickBot="1" x14ac:dyDescent="0.3">
      <c r="A10" s="266">
        <v>8</v>
      </c>
      <c r="B10" s="268" t="s">
        <v>258</v>
      </c>
      <c r="C10" s="269">
        <v>169</v>
      </c>
      <c r="D10" s="269" t="s">
        <v>259</v>
      </c>
      <c r="E10" s="270"/>
      <c r="F10" s="265"/>
    </row>
    <row r="11" spans="1:6" ht="106.5" thickTop="1" thickBot="1" x14ac:dyDescent="0.3">
      <c r="A11" s="266">
        <v>9</v>
      </c>
      <c r="B11" s="267" t="s">
        <v>260</v>
      </c>
      <c r="C11" s="269">
        <v>860</v>
      </c>
      <c r="D11" s="269" t="s">
        <v>259</v>
      </c>
      <c r="E11" s="269"/>
      <c r="F11" s="265"/>
    </row>
    <row r="12" spans="1:6" ht="409.6" thickTop="1" thickBot="1" x14ac:dyDescent="0.3">
      <c r="A12" s="266">
        <v>10</v>
      </c>
      <c r="B12" s="267" t="s">
        <v>261</v>
      </c>
      <c r="C12" s="269">
        <v>574</v>
      </c>
      <c r="D12" s="269" t="s">
        <v>259</v>
      </c>
      <c r="E12" s="269"/>
      <c r="F12" s="265"/>
    </row>
    <row r="13" spans="1:6" ht="46.5" thickTop="1" thickBot="1" x14ac:dyDescent="0.3">
      <c r="A13" s="266">
        <v>11</v>
      </c>
      <c r="B13" s="267" t="s">
        <v>262</v>
      </c>
      <c r="C13" s="269">
        <v>6</v>
      </c>
      <c r="D13" s="269" t="s">
        <v>259</v>
      </c>
      <c r="E13" s="269"/>
      <c r="F13" s="265"/>
    </row>
    <row r="14" spans="1:6" ht="121.5" thickTop="1" thickBot="1" x14ac:dyDescent="0.3">
      <c r="A14" s="266">
        <v>12</v>
      </c>
      <c r="B14" s="267" t="s">
        <v>263</v>
      </c>
      <c r="C14" s="269">
        <v>948</v>
      </c>
      <c r="D14" s="269" t="s">
        <v>259</v>
      </c>
      <c r="E14" s="269"/>
      <c r="F14" s="265"/>
    </row>
    <row r="15" spans="1:6" ht="409.6" thickTop="1" thickBot="1" x14ac:dyDescent="0.3">
      <c r="A15" s="266">
        <v>13</v>
      </c>
      <c r="B15" s="267" t="s">
        <v>264</v>
      </c>
      <c r="C15" s="269">
        <v>20</v>
      </c>
      <c r="D15" s="269" t="s">
        <v>259</v>
      </c>
      <c r="E15" s="269"/>
      <c r="F15" s="265"/>
    </row>
    <row r="16" spans="1:6" ht="196.5" thickTop="1" thickBot="1" x14ac:dyDescent="0.3">
      <c r="A16" s="266">
        <v>14</v>
      </c>
      <c r="B16" s="268" t="s">
        <v>265</v>
      </c>
      <c r="C16" s="269">
        <v>43</v>
      </c>
      <c r="D16" s="269" t="s">
        <v>259</v>
      </c>
      <c r="E16" s="271"/>
      <c r="F16" s="265"/>
    </row>
    <row r="17" spans="1:6" ht="409.6" thickTop="1" thickBot="1" x14ac:dyDescent="0.3">
      <c r="A17" s="266">
        <v>16</v>
      </c>
      <c r="B17" s="267" t="s">
        <v>266</v>
      </c>
      <c r="C17" s="269">
        <v>593</v>
      </c>
      <c r="D17" s="269" t="s">
        <v>259</v>
      </c>
      <c r="E17" s="271"/>
      <c r="F17" s="265"/>
    </row>
    <row r="18" spans="1:6" ht="409.6" thickTop="1" thickBot="1" x14ac:dyDescent="0.3">
      <c r="A18" s="266">
        <v>17</v>
      </c>
      <c r="B18" s="267" t="s">
        <v>267</v>
      </c>
      <c r="C18" s="269">
        <v>429</v>
      </c>
      <c r="D18" s="269" t="s">
        <v>259</v>
      </c>
      <c r="E18" s="270"/>
      <c r="F18" s="265"/>
    </row>
    <row r="19" spans="1:6" ht="409.6" thickTop="1" thickBot="1" x14ac:dyDescent="0.3">
      <c r="A19" s="266">
        <v>18</v>
      </c>
      <c r="B19" s="267" t="s">
        <v>268</v>
      </c>
      <c r="C19" s="269">
        <v>206</v>
      </c>
      <c r="D19" s="269" t="s">
        <v>259</v>
      </c>
      <c r="E19" s="270"/>
      <c r="F19" s="265"/>
    </row>
    <row r="20" spans="1:6" ht="151.5" thickTop="1" thickBot="1" x14ac:dyDescent="0.3">
      <c r="A20" s="266">
        <v>19</v>
      </c>
      <c r="B20" s="268" t="s">
        <v>269</v>
      </c>
      <c r="C20" s="269">
        <v>47</v>
      </c>
      <c r="D20" s="269" t="s">
        <v>259</v>
      </c>
      <c r="E20" s="270"/>
      <c r="F20" s="265"/>
    </row>
    <row r="21" spans="1:6" ht="46.5" thickTop="1" thickBot="1" x14ac:dyDescent="0.3">
      <c r="A21" s="266">
        <v>20</v>
      </c>
      <c r="B21" s="267" t="s">
        <v>270</v>
      </c>
      <c r="C21" s="269">
        <v>15</v>
      </c>
      <c r="D21" s="269" t="s">
        <v>271</v>
      </c>
      <c r="E21" s="270"/>
      <c r="F21" s="265"/>
    </row>
    <row r="22" spans="1:6" s="273" customFormat="1" ht="15.75" thickTop="1" x14ac:dyDescent="0.25">
      <c r="A22" s="266">
        <v>21</v>
      </c>
      <c r="B22" s="268" t="s">
        <v>272</v>
      </c>
      <c r="C22" s="272">
        <v>8</v>
      </c>
      <c r="D22" s="269" t="s">
        <v>271</v>
      </c>
      <c r="E22" s="270"/>
      <c r="F22" s="265"/>
    </row>
    <row r="23" spans="1:6" ht="120.75" thickBot="1" x14ac:dyDescent="0.3">
      <c r="A23" s="266"/>
      <c r="B23" s="267" t="s">
        <v>273</v>
      </c>
      <c r="C23" s="269"/>
      <c r="D23" s="269"/>
      <c r="E23" s="270"/>
      <c r="F23" s="274"/>
    </row>
    <row r="24" spans="1:6" ht="15.75" thickTop="1" x14ac:dyDescent="0.25">
      <c r="A24" s="266">
        <v>22</v>
      </c>
      <c r="B24" s="268" t="s">
        <v>274</v>
      </c>
      <c r="C24" s="269">
        <v>1295</v>
      </c>
      <c r="D24" s="269" t="s">
        <v>259</v>
      </c>
      <c r="E24" s="270"/>
      <c r="F24" s="265"/>
    </row>
    <row r="25" spans="1:6" ht="120.75" thickBot="1" x14ac:dyDescent="0.3">
      <c r="A25" s="266"/>
      <c r="B25" s="267" t="s">
        <v>275</v>
      </c>
      <c r="C25" s="269"/>
      <c r="D25" s="269"/>
      <c r="E25" s="270"/>
      <c r="F25" s="274"/>
    </row>
    <row r="26" spans="1:6" ht="15.75" thickTop="1" x14ac:dyDescent="0.25">
      <c r="A26" s="266">
        <v>23</v>
      </c>
      <c r="B26" s="268" t="s">
        <v>276</v>
      </c>
      <c r="C26" s="269">
        <v>1050</v>
      </c>
      <c r="D26" s="269" t="s">
        <v>130</v>
      </c>
      <c r="E26" s="270"/>
      <c r="F26" s="265"/>
    </row>
    <row r="27" spans="1:6" ht="60.75" thickBot="1" x14ac:dyDescent="0.3">
      <c r="A27" s="266"/>
      <c r="B27" s="267" t="s">
        <v>277</v>
      </c>
      <c r="C27" s="269"/>
      <c r="D27" s="269"/>
      <c r="E27" s="270"/>
      <c r="F27" s="274"/>
    </row>
    <row r="28" spans="1:6" ht="15.75" thickTop="1" x14ac:dyDescent="0.25">
      <c r="A28" s="275">
        <v>24</v>
      </c>
      <c r="B28" s="276" t="s">
        <v>278</v>
      </c>
      <c r="C28" s="277">
        <v>375</v>
      </c>
      <c r="D28" s="269" t="s">
        <v>259</v>
      </c>
      <c r="E28" s="278"/>
      <c r="F28" s="265"/>
    </row>
    <row r="29" spans="1:6" ht="75.75" thickBot="1" x14ac:dyDescent="0.3">
      <c r="A29" s="279"/>
      <c r="B29" s="280" t="s">
        <v>279</v>
      </c>
      <c r="C29" s="281"/>
      <c r="D29" s="281"/>
      <c r="E29" s="282"/>
      <c r="F29" s="283"/>
    </row>
    <row r="30" spans="1:6" ht="15.75" thickTop="1" x14ac:dyDescent="0.25">
      <c r="A30" s="279">
        <v>25</v>
      </c>
      <c r="B30" s="284" t="s">
        <v>280</v>
      </c>
      <c r="C30" s="281">
        <v>90</v>
      </c>
      <c r="D30" s="281" t="s">
        <v>281</v>
      </c>
      <c r="E30" s="282"/>
      <c r="F30" s="265"/>
    </row>
    <row r="31" spans="1:6" ht="105.75" thickBot="1" x14ac:dyDescent="0.3">
      <c r="A31" s="279"/>
      <c r="B31" s="280" t="s">
        <v>282</v>
      </c>
      <c r="C31" s="281"/>
      <c r="D31" s="281"/>
      <c r="E31" s="282"/>
      <c r="F31" s="283"/>
    </row>
    <row r="32" spans="1:6" ht="15.75" thickTop="1" x14ac:dyDescent="0.25">
      <c r="A32" s="279">
        <v>26</v>
      </c>
      <c r="B32" s="285" t="s">
        <v>283</v>
      </c>
      <c r="C32" s="281">
        <v>4.91</v>
      </c>
      <c r="D32" s="281" t="s">
        <v>284</v>
      </c>
      <c r="E32" s="282"/>
      <c r="F32" s="265"/>
    </row>
    <row r="33" spans="1:6" ht="270.75" thickBot="1" x14ac:dyDescent="0.3">
      <c r="A33" s="279"/>
      <c r="B33" s="280" t="s">
        <v>285</v>
      </c>
      <c r="C33" s="281"/>
      <c r="D33" s="281"/>
      <c r="E33" s="282"/>
      <c r="F33" s="283"/>
    </row>
    <row r="34" spans="1:6" ht="15.75" thickTop="1" x14ac:dyDescent="0.25">
      <c r="A34" s="279">
        <v>27</v>
      </c>
      <c r="B34" s="285" t="s">
        <v>286</v>
      </c>
      <c r="C34" s="281">
        <v>12.93</v>
      </c>
      <c r="D34" s="281" t="s">
        <v>284</v>
      </c>
      <c r="E34" s="282"/>
      <c r="F34" s="265"/>
    </row>
    <row r="35" spans="1:6" ht="285.75" thickBot="1" x14ac:dyDescent="0.3">
      <c r="A35" s="279"/>
      <c r="B35" s="280" t="s">
        <v>287</v>
      </c>
      <c r="C35" s="281"/>
      <c r="D35" s="281"/>
      <c r="E35" s="282"/>
      <c r="F35" s="283"/>
    </row>
    <row r="36" spans="1:6" ht="15.75" thickTop="1" x14ac:dyDescent="0.25">
      <c r="A36" s="266">
        <v>28</v>
      </c>
      <c r="B36" s="286" t="s">
        <v>288</v>
      </c>
      <c r="C36" s="269">
        <v>2</v>
      </c>
      <c r="D36" s="269" t="s">
        <v>162</v>
      </c>
      <c r="E36" s="270"/>
      <c r="F36" s="265"/>
    </row>
    <row r="37" spans="1:6" ht="75" x14ac:dyDescent="0.25">
      <c r="A37" s="266"/>
      <c r="B37" s="287" t="s">
        <v>289</v>
      </c>
      <c r="C37" s="269"/>
      <c r="D37" s="269"/>
      <c r="E37" s="270"/>
      <c r="F37" s="274"/>
    </row>
    <row r="38" spans="1:6" x14ac:dyDescent="0.25">
      <c r="A38" s="275"/>
      <c r="B38" s="288"/>
      <c r="C38" s="277"/>
      <c r="D38" s="277"/>
      <c r="E38" s="278"/>
      <c r="F38" s="289"/>
    </row>
    <row r="39" spans="1:6" x14ac:dyDescent="0.25">
      <c r="A39" s="290"/>
      <c r="B39" s="291" t="s">
        <v>290</v>
      </c>
      <c r="C39" s="291"/>
      <c r="D39" s="291"/>
      <c r="E39" s="291"/>
      <c r="F39" s="292"/>
    </row>
    <row r="40" spans="1:6" x14ac:dyDescent="0.25">
      <c r="A40" s="279"/>
      <c r="B40" s="293"/>
      <c r="C40" s="294" t="s">
        <v>291</v>
      </c>
      <c r="D40" s="295"/>
      <c r="E40" s="296"/>
      <c r="F40" s="293"/>
    </row>
    <row r="41" spans="1:6" x14ac:dyDescent="0.25">
      <c r="A41" s="279"/>
      <c r="B41" s="293"/>
      <c r="C41" s="294" t="s">
        <v>9</v>
      </c>
      <c r="D41" s="295"/>
      <c r="E41" s="296"/>
      <c r="F41" s="293"/>
    </row>
  </sheetData>
  <mergeCells count="5">
    <mergeCell ref="A1:F1"/>
    <mergeCell ref="A2:F2"/>
    <mergeCell ref="B39:E39"/>
    <mergeCell ref="C40:E40"/>
    <mergeCell ref="C41:E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9"/>
  <sheetViews>
    <sheetView tabSelected="1" topLeftCell="A64" workbookViewId="0">
      <selection activeCell="G14" sqref="G14"/>
    </sheetView>
  </sheetViews>
  <sheetFormatPr defaultColWidth="10.28515625" defaultRowHeight="15" x14ac:dyDescent="0.25"/>
  <cols>
    <col min="1" max="1" width="7.5703125" style="358" bestFit="1" customWidth="1"/>
    <col min="2" max="2" width="63.7109375" style="302" customWidth="1"/>
    <col min="3" max="3" width="7.28515625" style="364" bestFit="1" customWidth="1"/>
    <col min="4" max="4" width="9.140625" style="364" bestFit="1" customWidth="1"/>
    <col min="5" max="5" width="10.7109375" style="365" customWidth="1"/>
    <col min="6" max="6" width="18.42578125" style="361" bestFit="1" customWidth="1"/>
    <col min="7" max="16384" width="10.28515625" style="302"/>
  </cols>
  <sheetData>
    <row r="2" spans="1:6" ht="35.25" customHeight="1" thickBot="1" x14ac:dyDescent="0.3">
      <c r="A2" s="300" t="s">
        <v>245</v>
      </c>
      <c r="B2" s="301"/>
      <c r="C2" s="301"/>
      <c r="D2" s="301"/>
      <c r="E2" s="301"/>
      <c r="F2" s="301"/>
    </row>
    <row r="3" spans="1:6" ht="33.75" customHeight="1" thickBot="1" x14ac:dyDescent="0.3">
      <c r="A3" s="303" t="s">
        <v>292</v>
      </c>
      <c r="B3" s="304"/>
      <c r="C3" s="304"/>
      <c r="D3" s="304"/>
      <c r="E3" s="304"/>
      <c r="F3" s="305"/>
    </row>
    <row r="4" spans="1:6" s="311" customFormat="1" ht="28.5" customHeight="1" thickBot="1" x14ac:dyDescent="0.3">
      <c r="A4" s="306" t="s">
        <v>293</v>
      </c>
      <c r="B4" s="307" t="s">
        <v>294</v>
      </c>
      <c r="C4" s="308" t="s">
        <v>249</v>
      </c>
      <c r="D4" s="307" t="s">
        <v>250</v>
      </c>
      <c r="E4" s="309" t="s">
        <v>251</v>
      </c>
      <c r="F4" s="310" t="s">
        <v>138</v>
      </c>
    </row>
    <row r="5" spans="1:6" ht="12.95" customHeight="1" x14ac:dyDescent="0.25">
      <c r="A5" s="312"/>
      <c r="B5" s="313"/>
      <c r="C5" s="314"/>
      <c r="D5" s="314"/>
      <c r="E5" s="315"/>
      <c r="F5" s="316"/>
    </row>
    <row r="6" spans="1:6" ht="18.95" customHeight="1" x14ac:dyDescent="0.25">
      <c r="A6" s="317">
        <v>1</v>
      </c>
      <c r="B6" s="318" t="s">
        <v>295</v>
      </c>
      <c r="C6" s="319">
        <v>1</v>
      </c>
      <c r="D6" s="319" t="s">
        <v>296</v>
      </c>
      <c r="E6" s="320"/>
      <c r="F6" s="321"/>
    </row>
    <row r="7" spans="1:6" ht="60" x14ac:dyDescent="0.25">
      <c r="A7" s="317"/>
      <c r="B7" s="322" t="s">
        <v>297</v>
      </c>
      <c r="C7" s="319"/>
      <c r="D7" s="319"/>
      <c r="E7" s="320"/>
      <c r="F7" s="321"/>
    </row>
    <row r="8" spans="1:6" ht="12.95" customHeight="1" x14ac:dyDescent="0.25">
      <c r="A8" s="317"/>
      <c r="B8" s="323"/>
      <c r="C8" s="324"/>
      <c r="D8" s="324"/>
      <c r="E8" s="325"/>
      <c r="F8" s="326"/>
    </row>
    <row r="9" spans="1:6" ht="18.95" customHeight="1" x14ac:dyDescent="0.25">
      <c r="A9" s="327">
        <v>2</v>
      </c>
      <c r="B9" s="318" t="s">
        <v>298</v>
      </c>
      <c r="C9" s="319">
        <v>1</v>
      </c>
      <c r="D9" s="319" t="s">
        <v>296</v>
      </c>
      <c r="E9" s="320"/>
      <c r="F9" s="321"/>
    </row>
    <row r="10" spans="1:6" ht="48" customHeight="1" x14ac:dyDescent="0.25">
      <c r="A10" s="327"/>
      <c r="B10" s="322" t="s">
        <v>299</v>
      </c>
      <c r="C10" s="319"/>
      <c r="D10" s="319"/>
      <c r="E10" s="320"/>
      <c r="F10" s="321"/>
    </row>
    <row r="11" spans="1:6" ht="12.95" customHeight="1" x14ac:dyDescent="0.25">
      <c r="A11" s="327"/>
      <c r="B11" s="318"/>
      <c r="C11" s="328"/>
      <c r="D11" s="328"/>
      <c r="E11" s="329"/>
      <c r="F11" s="330"/>
    </row>
    <row r="12" spans="1:6" x14ac:dyDescent="0.25">
      <c r="A12" s="331">
        <v>3</v>
      </c>
      <c r="B12" s="318" t="s">
        <v>300</v>
      </c>
      <c r="C12" s="319">
        <v>2</v>
      </c>
      <c r="D12" s="319" t="s">
        <v>296</v>
      </c>
      <c r="E12" s="332"/>
      <c r="F12" s="321"/>
    </row>
    <row r="13" spans="1:6" ht="45" x14ac:dyDescent="0.25">
      <c r="A13" s="331"/>
      <c r="B13" s="333" t="s">
        <v>301</v>
      </c>
      <c r="C13" s="319"/>
      <c r="D13" s="319"/>
      <c r="E13" s="332"/>
      <c r="F13" s="321"/>
    </row>
    <row r="14" spans="1:6" x14ac:dyDescent="0.25">
      <c r="A14" s="327"/>
      <c r="B14" s="333" t="s">
        <v>302</v>
      </c>
      <c r="C14" s="319"/>
      <c r="D14" s="328"/>
      <c r="E14" s="332"/>
      <c r="F14" s="321"/>
    </row>
    <row r="15" spans="1:6" x14ac:dyDescent="0.25">
      <c r="A15" s="327"/>
      <c r="B15" s="333"/>
      <c r="C15" s="328"/>
      <c r="D15" s="328"/>
      <c r="E15" s="334"/>
      <c r="F15" s="330"/>
    </row>
    <row r="16" spans="1:6" x14ac:dyDescent="0.25">
      <c r="A16" s="335">
        <v>4</v>
      </c>
      <c r="B16" s="318" t="s">
        <v>303</v>
      </c>
      <c r="C16" s="319">
        <v>1</v>
      </c>
      <c r="D16" s="319" t="s">
        <v>296</v>
      </c>
      <c r="E16" s="332"/>
      <c r="F16" s="321"/>
    </row>
    <row r="17" spans="1:6" ht="30" x14ac:dyDescent="0.25">
      <c r="A17" s="335"/>
      <c r="B17" s="322" t="s">
        <v>304</v>
      </c>
      <c r="C17" s="319"/>
      <c r="D17" s="319"/>
      <c r="E17" s="332"/>
      <c r="F17" s="321"/>
    </row>
    <row r="18" spans="1:6" x14ac:dyDescent="0.25">
      <c r="A18" s="335"/>
      <c r="B18" s="322" t="s">
        <v>302</v>
      </c>
      <c r="C18" s="319"/>
      <c r="D18" s="328"/>
      <c r="E18" s="332"/>
      <c r="F18" s="321"/>
    </row>
    <row r="19" spans="1:6" x14ac:dyDescent="0.25">
      <c r="A19" s="327"/>
      <c r="B19" s="333"/>
      <c r="C19" s="328"/>
      <c r="D19" s="328"/>
      <c r="E19" s="334"/>
      <c r="F19" s="330"/>
    </row>
    <row r="20" spans="1:6" x14ac:dyDescent="0.25">
      <c r="A20" s="327">
        <v>5</v>
      </c>
      <c r="B20" s="318" t="s">
        <v>305</v>
      </c>
      <c r="C20" s="319">
        <v>4</v>
      </c>
      <c r="D20" s="319" t="s">
        <v>296</v>
      </c>
      <c r="E20" s="332"/>
      <c r="F20" s="336"/>
    </row>
    <row r="21" spans="1:6" ht="30" x14ac:dyDescent="0.25">
      <c r="A21" s="327"/>
      <c r="B21" s="333" t="s">
        <v>306</v>
      </c>
      <c r="C21" s="319"/>
      <c r="D21" s="319"/>
      <c r="E21" s="332"/>
      <c r="F21" s="336"/>
    </row>
    <row r="22" spans="1:6" x14ac:dyDescent="0.25">
      <c r="A22" s="327"/>
      <c r="B22" s="333"/>
      <c r="C22" s="319"/>
      <c r="D22" s="328"/>
      <c r="E22" s="332"/>
      <c r="F22" s="336"/>
    </row>
    <row r="23" spans="1:6" x14ac:dyDescent="0.25">
      <c r="A23" s="327">
        <v>6</v>
      </c>
      <c r="B23" s="318" t="s">
        <v>307</v>
      </c>
      <c r="C23" s="319">
        <v>2</v>
      </c>
      <c r="D23" s="319" t="s">
        <v>296</v>
      </c>
      <c r="E23" s="332"/>
      <c r="F23" s="336"/>
    </row>
    <row r="24" spans="1:6" x14ac:dyDescent="0.25">
      <c r="A24" s="327"/>
      <c r="B24" s="337" t="s">
        <v>308</v>
      </c>
      <c r="C24" s="319"/>
      <c r="D24" s="319"/>
      <c r="E24" s="332"/>
      <c r="F24" s="336"/>
    </row>
    <row r="25" spans="1:6" x14ac:dyDescent="0.25">
      <c r="A25" s="327"/>
      <c r="B25" s="333"/>
      <c r="C25" s="319"/>
      <c r="D25" s="328"/>
      <c r="E25" s="332"/>
      <c r="F25" s="336"/>
    </row>
    <row r="26" spans="1:6" x14ac:dyDescent="0.25">
      <c r="A26" s="327">
        <v>7</v>
      </c>
      <c r="B26" s="318" t="s">
        <v>309</v>
      </c>
      <c r="C26" s="328"/>
      <c r="D26" s="328"/>
      <c r="E26" s="329"/>
      <c r="F26" s="330"/>
    </row>
    <row r="27" spans="1:6" ht="30" x14ac:dyDescent="0.25">
      <c r="A27" s="327" t="s">
        <v>310</v>
      </c>
      <c r="B27" s="322" t="s">
        <v>311</v>
      </c>
      <c r="C27" s="328"/>
      <c r="D27" s="328"/>
      <c r="E27" s="329"/>
      <c r="F27" s="330"/>
    </row>
    <row r="28" spans="1:6" x14ac:dyDescent="0.25">
      <c r="A28" s="327"/>
      <c r="B28" s="338" t="s">
        <v>312</v>
      </c>
      <c r="C28" s="328">
        <v>4</v>
      </c>
      <c r="D28" s="339" t="s">
        <v>296</v>
      </c>
      <c r="E28" s="340"/>
      <c r="F28" s="330"/>
    </row>
    <row r="29" spans="1:6" x14ac:dyDescent="0.25">
      <c r="A29" s="327"/>
      <c r="B29" s="333"/>
      <c r="C29" s="339"/>
      <c r="D29" s="328"/>
      <c r="E29" s="340"/>
      <c r="F29" s="330"/>
    </row>
    <row r="30" spans="1:6" x14ac:dyDescent="0.25">
      <c r="A30" s="327" t="s">
        <v>313</v>
      </c>
      <c r="B30" s="318" t="s">
        <v>314</v>
      </c>
      <c r="C30" s="339"/>
      <c r="D30" s="328"/>
      <c r="E30" s="340"/>
      <c r="F30" s="330"/>
    </row>
    <row r="31" spans="1:6" ht="30" x14ac:dyDescent="0.25">
      <c r="A31" s="327"/>
      <c r="B31" s="333" t="s">
        <v>315</v>
      </c>
      <c r="C31" s="328">
        <v>4</v>
      </c>
      <c r="D31" s="339" t="s">
        <v>296</v>
      </c>
      <c r="E31" s="340"/>
      <c r="F31" s="330"/>
    </row>
    <row r="32" spans="1:6" x14ac:dyDescent="0.25">
      <c r="A32" s="327"/>
      <c r="B32" s="333"/>
      <c r="C32" s="339"/>
      <c r="D32" s="328"/>
      <c r="E32" s="340"/>
      <c r="F32" s="330"/>
    </row>
    <row r="33" spans="1:6" x14ac:dyDescent="0.25">
      <c r="A33" s="335">
        <v>8</v>
      </c>
      <c r="B33" s="341" t="s">
        <v>316</v>
      </c>
      <c r="C33" s="319">
        <v>1</v>
      </c>
      <c r="D33" s="319" t="s">
        <v>317</v>
      </c>
      <c r="E33" s="332"/>
      <c r="F33" s="321"/>
    </row>
    <row r="34" spans="1:6" ht="75" x14ac:dyDescent="0.25">
      <c r="A34" s="335"/>
      <c r="B34" s="322" t="s">
        <v>318</v>
      </c>
      <c r="C34" s="319"/>
      <c r="D34" s="319"/>
      <c r="E34" s="332"/>
      <c r="F34" s="321"/>
    </row>
    <row r="35" spans="1:6" x14ac:dyDescent="0.25">
      <c r="A35" s="335"/>
      <c r="B35" s="318" t="s">
        <v>319</v>
      </c>
      <c r="C35" s="319"/>
      <c r="D35" s="319"/>
      <c r="E35" s="332"/>
      <c r="F35" s="321"/>
    </row>
    <row r="36" spans="1:6" x14ac:dyDescent="0.25">
      <c r="A36" s="342"/>
      <c r="B36" s="318"/>
      <c r="C36" s="319"/>
      <c r="D36" s="319"/>
      <c r="E36" s="332"/>
      <c r="F36" s="321"/>
    </row>
    <row r="37" spans="1:6" x14ac:dyDescent="0.25">
      <c r="A37" s="343">
        <v>9</v>
      </c>
      <c r="B37" s="341" t="s">
        <v>320</v>
      </c>
      <c r="C37" s="319">
        <v>6</v>
      </c>
      <c r="D37" s="319" t="s">
        <v>317</v>
      </c>
      <c r="E37" s="344"/>
      <c r="F37" s="336"/>
    </row>
    <row r="38" spans="1:6" x14ac:dyDescent="0.25">
      <c r="A38" s="343" t="s">
        <v>310</v>
      </c>
      <c r="B38" s="333" t="s">
        <v>321</v>
      </c>
      <c r="C38" s="319"/>
      <c r="D38" s="319"/>
      <c r="E38" s="344"/>
      <c r="F38" s="336"/>
    </row>
    <row r="39" spans="1:6" x14ac:dyDescent="0.25">
      <c r="A39" s="345"/>
      <c r="B39" s="333" t="s">
        <v>322</v>
      </c>
      <c r="C39" s="319"/>
      <c r="D39" s="319"/>
      <c r="E39" s="344"/>
      <c r="F39" s="336"/>
    </row>
    <row r="40" spans="1:6" x14ac:dyDescent="0.25">
      <c r="A40" s="345"/>
      <c r="B40" s="333" t="s">
        <v>323</v>
      </c>
      <c r="C40" s="319"/>
      <c r="D40" s="319"/>
      <c r="E40" s="344"/>
      <c r="F40" s="336"/>
    </row>
    <row r="41" spans="1:6" x14ac:dyDescent="0.25">
      <c r="A41" s="345"/>
      <c r="B41" s="333" t="s">
        <v>324</v>
      </c>
      <c r="C41" s="319"/>
      <c r="D41" s="319"/>
      <c r="E41" s="344"/>
      <c r="F41" s="336"/>
    </row>
    <row r="42" spans="1:6" x14ac:dyDescent="0.25">
      <c r="A42" s="345"/>
      <c r="B42" s="333" t="s">
        <v>325</v>
      </c>
      <c r="C42" s="319"/>
      <c r="D42" s="319"/>
      <c r="E42" s="344"/>
      <c r="F42" s="336"/>
    </row>
    <row r="43" spans="1:6" x14ac:dyDescent="0.25">
      <c r="A43" s="345"/>
      <c r="B43" s="333" t="s">
        <v>326</v>
      </c>
      <c r="C43" s="319"/>
      <c r="D43" s="319"/>
      <c r="E43" s="344"/>
      <c r="F43" s="336"/>
    </row>
    <row r="44" spans="1:6" x14ac:dyDescent="0.25">
      <c r="A44" s="345"/>
      <c r="B44" s="333" t="s">
        <v>327</v>
      </c>
      <c r="C44" s="319"/>
      <c r="D44" s="319"/>
      <c r="E44" s="344"/>
      <c r="F44" s="336"/>
    </row>
    <row r="45" spans="1:6" x14ac:dyDescent="0.25">
      <c r="A45" s="345"/>
      <c r="B45" s="333" t="s">
        <v>328</v>
      </c>
      <c r="C45" s="319"/>
      <c r="D45" s="319"/>
      <c r="E45" s="344"/>
      <c r="F45" s="336"/>
    </row>
    <row r="46" spans="1:6" x14ac:dyDescent="0.25">
      <c r="A46" s="345"/>
      <c r="B46" s="333" t="s">
        <v>329</v>
      </c>
      <c r="C46" s="319"/>
      <c r="D46" s="319"/>
      <c r="E46" s="344"/>
      <c r="F46" s="336"/>
    </row>
    <row r="47" spans="1:6" x14ac:dyDescent="0.25">
      <c r="A47" s="342"/>
      <c r="B47" s="333" t="s">
        <v>330</v>
      </c>
      <c r="C47" s="319"/>
      <c r="D47" s="319"/>
      <c r="E47" s="344"/>
      <c r="F47" s="336"/>
    </row>
    <row r="48" spans="1:6" x14ac:dyDescent="0.25">
      <c r="A48" s="342"/>
      <c r="B48" s="333" t="s">
        <v>331</v>
      </c>
      <c r="C48" s="319"/>
      <c r="D48" s="319"/>
      <c r="E48" s="344"/>
      <c r="F48" s="336"/>
    </row>
    <row r="49" spans="1:6" x14ac:dyDescent="0.25">
      <c r="A49" s="342"/>
      <c r="B49" s="333" t="s">
        <v>332</v>
      </c>
      <c r="C49" s="319"/>
      <c r="D49" s="319"/>
      <c r="E49" s="344"/>
      <c r="F49" s="336"/>
    </row>
    <row r="50" spans="1:6" x14ac:dyDescent="0.25">
      <c r="A50" s="342"/>
      <c r="B50" s="333" t="s">
        <v>333</v>
      </c>
      <c r="C50" s="319"/>
      <c r="D50" s="319"/>
      <c r="E50" s="344"/>
      <c r="F50" s="336"/>
    </row>
    <row r="51" spans="1:6" x14ac:dyDescent="0.25">
      <c r="A51" s="342"/>
      <c r="B51" s="333" t="s">
        <v>334</v>
      </c>
      <c r="C51" s="319"/>
      <c r="D51" s="319"/>
      <c r="E51" s="344"/>
      <c r="F51" s="336"/>
    </row>
    <row r="52" spans="1:6" x14ac:dyDescent="0.25">
      <c r="A52" s="342"/>
      <c r="B52" s="333" t="s">
        <v>335</v>
      </c>
      <c r="C52" s="319"/>
      <c r="D52" s="319"/>
      <c r="E52" s="344"/>
      <c r="F52" s="336"/>
    </row>
    <row r="53" spans="1:6" x14ac:dyDescent="0.25">
      <c r="A53" s="342"/>
      <c r="B53" s="322" t="s">
        <v>336</v>
      </c>
      <c r="C53" s="339"/>
      <c r="D53" s="328"/>
      <c r="E53" s="339"/>
      <c r="F53" s="346"/>
    </row>
    <row r="54" spans="1:6" x14ac:dyDescent="0.25">
      <c r="A54" s="343"/>
      <c r="B54" s="333"/>
      <c r="C54" s="328"/>
      <c r="D54" s="328"/>
      <c r="E54" s="329"/>
      <c r="F54" s="330"/>
    </row>
    <row r="55" spans="1:6" x14ac:dyDescent="0.25">
      <c r="A55" s="343" t="s">
        <v>313</v>
      </c>
      <c r="B55" s="341" t="s">
        <v>337</v>
      </c>
      <c r="C55" s="319">
        <v>7</v>
      </c>
      <c r="D55" s="328" t="s">
        <v>6</v>
      </c>
      <c r="E55" s="334"/>
      <c r="F55" s="321"/>
    </row>
    <row r="56" spans="1:6" x14ac:dyDescent="0.25">
      <c r="A56" s="343"/>
      <c r="B56" s="333" t="s">
        <v>338</v>
      </c>
      <c r="C56" s="319"/>
      <c r="D56" s="328"/>
      <c r="E56" s="329"/>
      <c r="F56" s="321"/>
    </row>
    <row r="57" spans="1:6" x14ac:dyDescent="0.25">
      <c r="A57" s="343"/>
      <c r="B57" s="333" t="s">
        <v>339</v>
      </c>
      <c r="C57" s="319"/>
      <c r="D57" s="328"/>
      <c r="E57" s="329"/>
      <c r="F57" s="321"/>
    </row>
    <row r="58" spans="1:6" x14ac:dyDescent="0.25">
      <c r="A58" s="343"/>
      <c r="B58" s="333" t="s">
        <v>340</v>
      </c>
      <c r="C58" s="319"/>
      <c r="D58" s="328"/>
      <c r="E58" s="329"/>
      <c r="F58" s="321"/>
    </row>
    <row r="59" spans="1:6" x14ac:dyDescent="0.25">
      <c r="A59" s="343"/>
      <c r="B59" s="333" t="s">
        <v>341</v>
      </c>
      <c r="C59" s="319"/>
      <c r="D59" s="328"/>
      <c r="E59" s="329"/>
      <c r="F59" s="321"/>
    </row>
    <row r="60" spans="1:6" x14ac:dyDescent="0.25">
      <c r="A60" s="343"/>
      <c r="B60" s="333" t="s">
        <v>342</v>
      </c>
      <c r="C60" s="319"/>
      <c r="D60" s="328"/>
      <c r="E60" s="329"/>
      <c r="F60" s="321"/>
    </row>
    <row r="61" spans="1:6" x14ac:dyDescent="0.25">
      <c r="A61" s="343"/>
      <c r="B61" s="337" t="s">
        <v>343</v>
      </c>
      <c r="C61" s="319"/>
      <c r="D61" s="328"/>
      <c r="E61" s="329"/>
      <c r="F61" s="321"/>
    </row>
    <row r="62" spans="1:6" x14ac:dyDescent="0.25">
      <c r="A62" s="343"/>
      <c r="B62" s="333" t="s">
        <v>344</v>
      </c>
      <c r="C62" s="319"/>
      <c r="D62" s="328"/>
      <c r="E62" s="329"/>
      <c r="F62" s="321"/>
    </row>
    <row r="63" spans="1:6" x14ac:dyDescent="0.25">
      <c r="A63" s="343"/>
      <c r="B63" s="333" t="s">
        <v>345</v>
      </c>
      <c r="C63" s="319"/>
      <c r="D63" s="328"/>
      <c r="E63" s="329"/>
      <c r="F63" s="321"/>
    </row>
    <row r="64" spans="1:6" x14ac:dyDescent="0.25">
      <c r="A64" s="343"/>
      <c r="B64" s="333" t="s">
        <v>346</v>
      </c>
      <c r="C64" s="319"/>
      <c r="D64" s="328"/>
      <c r="E64" s="329"/>
      <c r="F64" s="321"/>
    </row>
    <row r="65" spans="1:6" x14ac:dyDescent="0.25">
      <c r="A65" s="343"/>
      <c r="B65" s="333" t="s">
        <v>347</v>
      </c>
      <c r="C65" s="319"/>
      <c r="D65" s="328"/>
      <c r="E65" s="329"/>
      <c r="F65" s="321"/>
    </row>
    <row r="66" spans="1:6" x14ac:dyDescent="0.25">
      <c r="A66" s="343"/>
      <c r="B66" s="333" t="s">
        <v>348</v>
      </c>
      <c r="C66" s="319"/>
      <c r="D66" s="328"/>
      <c r="E66" s="329"/>
      <c r="F66" s="321"/>
    </row>
    <row r="67" spans="1:6" x14ac:dyDescent="0.25">
      <c r="A67" s="343"/>
      <c r="B67" s="333"/>
      <c r="C67" s="328"/>
      <c r="D67" s="328"/>
      <c r="E67" s="329"/>
      <c r="F67" s="330"/>
    </row>
    <row r="68" spans="1:6" x14ac:dyDescent="0.25">
      <c r="A68" s="335">
        <v>10</v>
      </c>
      <c r="B68" s="318" t="s">
        <v>349</v>
      </c>
      <c r="C68" s="319">
        <v>1350</v>
      </c>
      <c r="D68" s="319" t="s">
        <v>350</v>
      </c>
      <c r="E68" s="332"/>
      <c r="F68" s="321"/>
    </row>
    <row r="69" spans="1:6" ht="60" x14ac:dyDescent="0.25">
      <c r="A69" s="335"/>
      <c r="B69" s="322" t="s">
        <v>351</v>
      </c>
      <c r="C69" s="319"/>
      <c r="D69" s="319"/>
      <c r="E69" s="332"/>
      <c r="F69" s="321"/>
    </row>
    <row r="70" spans="1:6" x14ac:dyDescent="0.25">
      <c r="A70" s="343"/>
      <c r="B70" s="333"/>
      <c r="C70" s="328"/>
      <c r="D70" s="328"/>
      <c r="E70" s="329"/>
      <c r="F70" s="330"/>
    </row>
    <row r="71" spans="1:6" x14ac:dyDescent="0.25">
      <c r="A71" s="335">
        <v>11</v>
      </c>
      <c r="B71" s="318" t="s">
        <v>352</v>
      </c>
      <c r="C71" s="319">
        <v>29</v>
      </c>
      <c r="D71" s="319" t="s">
        <v>353</v>
      </c>
      <c r="E71" s="332"/>
      <c r="F71" s="321"/>
    </row>
    <row r="72" spans="1:6" ht="60" x14ac:dyDescent="0.25">
      <c r="A72" s="335"/>
      <c r="B72" s="322" t="s">
        <v>354</v>
      </c>
      <c r="C72" s="319"/>
      <c r="D72" s="319"/>
      <c r="E72" s="332"/>
      <c r="F72" s="321"/>
    </row>
    <row r="73" spans="1:6" x14ac:dyDescent="0.25">
      <c r="A73" s="343"/>
      <c r="B73" s="333" t="s">
        <v>355</v>
      </c>
      <c r="C73" s="328"/>
      <c r="D73" s="328"/>
      <c r="E73" s="329"/>
      <c r="F73" s="330"/>
    </row>
    <row r="74" spans="1:6" x14ac:dyDescent="0.25">
      <c r="A74" s="343"/>
      <c r="B74" s="333" t="s">
        <v>356</v>
      </c>
      <c r="C74" s="328"/>
      <c r="D74" s="328"/>
      <c r="E74" s="329"/>
      <c r="F74" s="330"/>
    </row>
    <row r="75" spans="1:6" x14ac:dyDescent="0.25">
      <c r="A75" s="347"/>
      <c r="B75" s="348"/>
      <c r="C75" s="349"/>
      <c r="D75" s="349"/>
      <c r="E75" s="350"/>
      <c r="F75" s="351"/>
    </row>
    <row r="76" spans="1:6" s="252" customFormat="1" x14ac:dyDescent="0.25">
      <c r="A76" s="290"/>
      <c r="B76" s="291" t="s">
        <v>290</v>
      </c>
      <c r="C76" s="291"/>
      <c r="D76" s="291"/>
      <c r="E76" s="291"/>
      <c r="F76" s="292"/>
    </row>
    <row r="77" spans="1:6" s="252" customFormat="1" x14ac:dyDescent="0.25">
      <c r="A77" s="279"/>
      <c r="B77" s="293"/>
      <c r="C77" s="294" t="s">
        <v>291</v>
      </c>
      <c r="D77" s="295"/>
      <c r="E77" s="296"/>
      <c r="F77" s="293"/>
    </row>
    <row r="78" spans="1:6" s="252" customFormat="1" x14ac:dyDescent="0.25">
      <c r="A78" s="279"/>
      <c r="B78" s="293"/>
      <c r="C78" s="294" t="s">
        <v>9</v>
      </c>
      <c r="D78" s="295"/>
      <c r="E78" s="296"/>
      <c r="F78" s="293"/>
    </row>
    <row r="79" spans="1:6" x14ac:dyDescent="0.25">
      <c r="A79" s="352"/>
      <c r="B79" s="353"/>
      <c r="C79" s="354"/>
      <c r="D79" s="354"/>
      <c r="E79" s="355"/>
      <c r="F79" s="356"/>
    </row>
    <row r="80" spans="1:6" x14ac:dyDescent="0.25">
      <c r="A80" s="352"/>
      <c r="B80" s="357"/>
      <c r="C80" s="354"/>
      <c r="D80" s="354"/>
      <c r="E80" s="355"/>
      <c r="F80" s="356"/>
    </row>
    <row r="81" spans="1:6" x14ac:dyDescent="0.25">
      <c r="A81" s="352"/>
      <c r="B81" s="357"/>
      <c r="C81" s="354"/>
      <c r="D81" s="354"/>
      <c r="E81" s="355"/>
      <c r="F81" s="356"/>
    </row>
    <row r="82" spans="1:6" x14ac:dyDescent="0.25">
      <c r="A82" s="352"/>
      <c r="B82" s="357"/>
      <c r="C82" s="354"/>
      <c r="D82" s="354"/>
      <c r="E82" s="355"/>
      <c r="F82" s="356"/>
    </row>
    <row r="83" spans="1:6" x14ac:dyDescent="0.25">
      <c r="A83" s="352"/>
      <c r="B83" s="357"/>
      <c r="C83" s="354"/>
      <c r="D83" s="354"/>
      <c r="E83" s="355"/>
      <c r="F83" s="356"/>
    </row>
    <row r="84" spans="1:6" x14ac:dyDescent="0.25">
      <c r="A84" s="352"/>
      <c r="B84" s="357"/>
      <c r="C84" s="354"/>
      <c r="D84" s="354"/>
      <c r="E84" s="355"/>
      <c r="F84" s="356"/>
    </row>
    <row r="85" spans="1:6" x14ac:dyDescent="0.25">
      <c r="A85" s="352"/>
      <c r="B85" s="357"/>
      <c r="C85" s="354"/>
      <c r="D85" s="354"/>
      <c r="E85" s="355"/>
      <c r="F85" s="356"/>
    </row>
    <row r="86" spans="1:6" x14ac:dyDescent="0.25">
      <c r="A86" s="352"/>
      <c r="B86" s="357"/>
      <c r="C86" s="354"/>
      <c r="D86" s="354"/>
      <c r="E86" s="355"/>
      <c r="F86" s="356"/>
    </row>
    <row r="87" spans="1:6" x14ac:dyDescent="0.25">
      <c r="A87" s="352"/>
      <c r="B87" s="357"/>
      <c r="C87" s="354"/>
      <c r="D87" s="354"/>
      <c r="E87" s="355"/>
      <c r="F87" s="356"/>
    </row>
    <row r="88" spans="1:6" x14ac:dyDescent="0.25">
      <c r="A88" s="352"/>
      <c r="B88" s="357"/>
      <c r="C88" s="354"/>
      <c r="D88" s="354"/>
      <c r="E88" s="355"/>
      <c r="F88" s="356"/>
    </row>
    <row r="89" spans="1:6" x14ac:dyDescent="0.25">
      <c r="A89" s="352"/>
      <c r="B89" s="357"/>
      <c r="C89" s="354"/>
      <c r="D89" s="354"/>
      <c r="E89" s="355"/>
      <c r="F89" s="356"/>
    </row>
    <row r="90" spans="1:6" x14ac:dyDescent="0.25">
      <c r="A90" s="352"/>
      <c r="B90" s="357"/>
      <c r="C90" s="354"/>
      <c r="D90" s="354"/>
      <c r="E90" s="355"/>
      <c r="F90" s="356"/>
    </row>
    <row r="91" spans="1:6" x14ac:dyDescent="0.25">
      <c r="A91" s="352"/>
      <c r="B91" s="357"/>
      <c r="C91" s="354"/>
      <c r="D91" s="354"/>
      <c r="E91" s="355"/>
      <c r="F91" s="356"/>
    </row>
    <row r="92" spans="1:6" x14ac:dyDescent="0.25">
      <c r="A92" s="352"/>
      <c r="B92" s="357"/>
      <c r="C92" s="354"/>
      <c r="D92" s="354"/>
      <c r="E92" s="355"/>
      <c r="F92" s="356"/>
    </row>
    <row r="93" spans="1:6" x14ac:dyDescent="0.25">
      <c r="A93" s="352"/>
      <c r="B93" s="357"/>
      <c r="C93" s="354"/>
      <c r="D93" s="354"/>
      <c r="E93" s="355"/>
      <c r="F93" s="356"/>
    </row>
    <row r="94" spans="1:6" x14ac:dyDescent="0.25">
      <c r="A94" s="352"/>
      <c r="B94" s="357"/>
      <c r="C94" s="354"/>
      <c r="D94" s="354"/>
      <c r="E94" s="355"/>
      <c r="F94" s="356"/>
    </row>
    <row r="95" spans="1:6" x14ac:dyDescent="0.25">
      <c r="A95" s="352"/>
      <c r="B95" s="357"/>
      <c r="C95" s="354"/>
      <c r="D95" s="354"/>
      <c r="E95" s="355"/>
      <c r="F95" s="356"/>
    </row>
    <row r="96" spans="1:6" x14ac:dyDescent="0.25">
      <c r="B96" s="359"/>
      <c r="C96" s="360"/>
      <c r="D96" s="360"/>
      <c r="E96" s="360"/>
    </row>
    <row r="97" spans="2:5" s="302" customFormat="1" x14ac:dyDescent="0.25">
      <c r="B97" s="362"/>
      <c r="C97" s="360"/>
      <c r="D97" s="360"/>
      <c r="E97" s="360"/>
    </row>
    <row r="98" spans="2:5" s="302" customFormat="1" x14ac:dyDescent="0.25">
      <c r="B98" s="359"/>
      <c r="C98" s="360"/>
      <c r="D98" s="360"/>
      <c r="E98" s="360"/>
    </row>
    <row r="99" spans="2:5" s="302" customFormat="1" x14ac:dyDescent="0.25">
      <c r="B99" s="363"/>
      <c r="C99" s="364"/>
      <c r="D99" s="364"/>
      <c r="E99" s="365"/>
    </row>
    <row r="100" spans="2:5" s="302" customFormat="1" x14ac:dyDescent="0.25">
      <c r="B100" s="363"/>
      <c r="C100" s="364"/>
      <c r="D100" s="364"/>
      <c r="E100" s="365"/>
    </row>
    <row r="102" spans="2:5" s="302" customFormat="1" ht="15.75" x14ac:dyDescent="0.25">
      <c r="B102" s="366"/>
      <c r="C102" s="364"/>
      <c r="D102" s="364"/>
      <c r="E102" s="365"/>
    </row>
    <row r="103" spans="2:5" s="302" customFormat="1" ht="15.75" x14ac:dyDescent="0.25">
      <c r="B103" s="366"/>
      <c r="C103" s="364"/>
      <c r="D103" s="364"/>
      <c r="E103" s="365"/>
    </row>
    <row r="104" spans="2:5" s="302" customFormat="1" ht="15.75" x14ac:dyDescent="0.25">
      <c r="B104" s="366"/>
      <c r="C104" s="364"/>
      <c r="D104" s="364"/>
      <c r="E104" s="365"/>
    </row>
    <row r="105" spans="2:5" s="302" customFormat="1" ht="15.75" x14ac:dyDescent="0.25">
      <c r="B105" s="366"/>
      <c r="C105" s="364"/>
      <c r="D105" s="364"/>
      <c r="E105" s="365"/>
    </row>
    <row r="107" spans="2:5" s="302" customFormat="1" ht="15.75" x14ac:dyDescent="0.25">
      <c r="B107" s="366"/>
      <c r="C107" s="364"/>
      <c r="D107" s="364"/>
      <c r="E107" s="365"/>
    </row>
    <row r="109" spans="2:5" s="302" customFormat="1" ht="15.75" x14ac:dyDescent="0.25">
      <c r="B109" s="366"/>
      <c r="C109" s="364"/>
      <c r="D109" s="364"/>
      <c r="E109" s="365"/>
    </row>
  </sheetData>
  <mergeCells count="52">
    <mergeCell ref="B76:E76"/>
    <mergeCell ref="C77:E77"/>
    <mergeCell ref="C78:E78"/>
    <mergeCell ref="A68:A69"/>
    <mergeCell ref="C68:C69"/>
    <mergeCell ref="D68:D69"/>
    <mergeCell ref="E68:E69"/>
    <mergeCell ref="F68:F69"/>
    <mergeCell ref="A71:A72"/>
    <mergeCell ref="C71:C72"/>
    <mergeCell ref="D71:D72"/>
    <mergeCell ref="E71:E72"/>
    <mergeCell ref="F71:F72"/>
    <mergeCell ref="C37:C52"/>
    <mergeCell ref="D37:D52"/>
    <mergeCell ref="E37:E52"/>
    <mergeCell ref="F37:F52"/>
    <mergeCell ref="C55:C66"/>
    <mergeCell ref="F55:F66"/>
    <mergeCell ref="C23:C25"/>
    <mergeCell ref="D23:D24"/>
    <mergeCell ref="E23:E25"/>
    <mergeCell ref="F23:F25"/>
    <mergeCell ref="A33:A35"/>
    <mergeCell ref="C33:C36"/>
    <mergeCell ref="D33:D36"/>
    <mergeCell ref="E33:E36"/>
    <mergeCell ref="F33:F36"/>
    <mergeCell ref="A16:A18"/>
    <mergeCell ref="C16:C18"/>
    <mergeCell ref="D16:D17"/>
    <mergeCell ref="E16:E18"/>
    <mergeCell ref="F16:F18"/>
    <mergeCell ref="C20:C22"/>
    <mergeCell ref="D20:D21"/>
    <mergeCell ref="E20:E22"/>
    <mergeCell ref="F20:F22"/>
    <mergeCell ref="C9:C10"/>
    <mergeCell ref="D9:D10"/>
    <mergeCell ref="E9:E10"/>
    <mergeCell ref="F9:F10"/>
    <mergeCell ref="A12:A13"/>
    <mergeCell ref="C12:C14"/>
    <mergeCell ref="D12:D13"/>
    <mergeCell ref="E12:E14"/>
    <mergeCell ref="F12:F14"/>
    <mergeCell ref="A2:F2"/>
    <mergeCell ref="A3:F3"/>
    <mergeCell ref="C6:C7"/>
    <mergeCell ref="D6:D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Furniture Work BOQ</vt:lpstr>
      <vt:lpstr>Curtain</vt:lpstr>
      <vt:lpstr>Incinerator</vt:lpstr>
      <vt:lpstr>4) R4- Civil Work- </vt:lpstr>
      <vt:lpstr>5) R4- Indoor &amp; Outdoor Sport</vt:lpstr>
      <vt:lpstr>6) R4-Auditorium-Interior</vt:lpstr>
      <vt:lpstr>7) R4-Stage Craft</vt:lpstr>
      <vt:lpstr>'Furniture Work BOQ'!Print_Area</vt:lpstr>
      <vt:lpstr>'Furniture Work BOQ'!Print_Titles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L A S H</dc:creator>
  <cp:lastModifiedBy>ssstadmin</cp:lastModifiedBy>
  <cp:lastPrinted>2022-06-15T02:57:05Z</cp:lastPrinted>
  <dcterms:created xsi:type="dcterms:W3CDTF">2019-05-01T12:25:54Z</dcterms:created>
  <dcterms:modified xsi:type="dcterms:W3CDTF">2022-06-15T06:13:19Z</dcterms:modified>
</cp:coreProperties>
</file>